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drawings/drawing3.xml" ContentType="application/vnd.openxmlformats-officedocument.drawing+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ate1904="1"/>
  <mc:AlternateContent xmlns:mc="http://schemas.openxmlformats.org/markup-compatibility/2006">
    <mc:Choice Requires="x15">
      <x15ac:absPath xmlns:x15ac="http://schemas.microsoft.com/office/spreadsheetml/2010/11/ac" url="/Users/kuro/Documents/マイルーム/web/httpdocs/cataloggift/"/>
    </mc:Choice>
  </mc:AlternateContent>
  <xr:revisionPtr revIDLastSave="0" documentId="13_ncr:1_{4185737F-52F2-7D4A-BC15-45D6140560A6}" xr6:coauthVersionLast="47" xr6:coauthVersionMax="47" xr10:uidLastSave="{00000000-0000-0000-0000-000000000000}"/>
  <workbookProtection workbookAlgorithmName="SHA-512" workbookHashValue="dZws2R7DswK0j344TKK+NkANlLTliCADdO2hudniJ5G6hTmxx1QvHKZSgUgjukleAe//ci1jTIqRO91sgm+BGQ==" workbookSaltValue="gGs8D0oF7mQgB0Mf7xHE5w==" workbookSpinCount="100000" lockStructure="1"/>
  <bookViews>
    <workbookView xWindow="0" yWindow="600" windowWidth="17900" windowHeight="22980" tabRatio="0" activeTab="1" xr2:uid="{00000000-000D-0000-FFFF-FFFF00000000}"/>
  </bookViews>
  <sheets>
    <sheet name="取込用" sheetId="3" state="hidden" r:id="rId1"/>
    <sheet name="INPUT" sheetId="4" r:id="rId2"/>
    <sheet name="M" sheetId="6" r:id="rId3"/>
    <sheet name="A" sheetId="7" r:id="rId4"/>
    <sheet name="DATA" sheetId="1" state="hidden" r:id="rId5"/>
  </sheets>
  <definedNames>
    <definedName name="HP">INPUT!$W$61:$W$89</definedName>
    <definedName name="リンク先">INPUT!$U$61:$V$89</definedName>
    <definedName name="挨拶状">INPUT!$AO$10,INPUT!$AO$11,INPUT!$AO$12,INPUT!$AP$13,INPUT!$AO$15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1" i="1" l="1"/>
  <c r="B1342" i="1"/>
  <c r="C1342" i="1"/>
  <c r="D1342" i="1"/>
  <c r="B1343" i="1"/>
  <c r="C1343" i="1"/>
  <c r="D1343" i="1"/>
  <c r="B1344" i="1"/>
  <c r="C1344" i="1"/>
  <c r="D1344" i="1"/>
  <c r="B1345" i="1"/>
  <c r="C1345" i="1"/>
  <c r="D1345" i="1"/>
  <c r="B1346" i="1"/>
  <c r="C1346" i="1"/>
  <c r="D1346" i="1"/>
  <c r="B1347" i="1"/>
  <c r="C1347" i="1"/>
  <c r="D1347" i="1"/>
  <c r="B1348" i="1"/>
  <c r="C1348" i="1"/>
  <c r="D1348" i="1"/>
  <c r="B1349" i="1"/>
  <c r="C1349" i="1"/>
  <c r="D1349" i="1"/>
  <c r="B1350" i="1"/>
  <c r="C1350" i="1"/>
  <c r="D1350" i="1"/>
  <c r="B1351" i="1"/>
  <c r="C1351" i="1"/>
  <c r="D1351" i="1"/>
  <c r="B1352" i="1"/>
  <c r="C1352" i="1"/>
  <c r="D1352" i="1"/>
  <c r="B1353" i="1"/>
  <c r="C1353" i="1"/>
  <c r="D1353" i="1"/>
  <c r="B1354" i="1"/>
  <c r="C1354" i="1"/>
  <c r="D1354" i="1"/>
  <c r="B1355" i="1"/>
  <c r="C1355" i="1"/>
  <c r="D1355" i="1"/>
  <c r="B1356" i="1"/>
  <c r="C1356" i="1"/>
  <c r="D1356" i="1"/>
  <c r="B1357" i="1"/>
  <c r="C1357" i="1"/>
  <c r="D1357" i="1"/>
  <c r="B1358" i="1"/>
  <c r="C1358" i="1"/>
  <c r="D1358" i="1"/>
  <c r="B1359" i="1"/>
  <c r="C1359" i="1"/>
  <c r="D1359" i="1"/>
  <c r="B1360" i="1"/>
  <c r="C1360" i="1"/>
  <c r="D1360" i="1"/>
  <c r="B1361" i="1"/>
  <c r="C1361" i="1"/>
  <c r="D1361" i="1"/>
  <c r="B1362" i="1"/>
  <c r="C1362" i="1"/>
  <c r="D1362" i="1"/>
  <c r="B1363" i="1"/>
  <c r="C1363" i="1"/>
  <c r="D1363" i="1"/>
  <c r="B1364" i="1"/>
  <c r="C1364" i="1"/>
  <c r="D1364" i="1"/>
  <c r="B1365" i="1"/>
  <c r="C1365" i="1"/>
  <c r="D1365" i="1"/>
  <c r="B1366" i="1"/>
  <c r="C1366" i="1"/>
  <c r="D1366" i="1"/>
  <c r="B1367" i="1"/>
  <c r="C1367" i="1"/>
  <c r="D1367" i="1"/>
  <c r="B1368" i="1"/>
  <c r="C1368" i="1"/>
  <c r="D1368" i="1"/>
  <c r="B1312" i="1"/>
  <c r="C1312" i="1"/>
  <c r="D1312" i="1"/>
  <c r="B1313" i="1"/>
  <c r="C1313" i="1"/>
  <c r="D1313" i="1"/>
  <c r="B1314" i="1"/>
  <c r="C1314" i="1"/>
  <c r="D1314" i="1"/>
  <c r="B1315" i="1"/>
  <c r="C1315" i="1"/>
  <c r="D1315" i="1"/>
  <c r="B1316" i="1"/>
  <c r="C1316" i="1"/>
  <c r="D1316" i="1"/>
  <c r="B1317" i="1"/>
  <c r="C1317" i="1"/>
  <c r="D1317" i="1"/>
  <c r="B1318" i="1"/>
  <c r="C1318" i="1"/>
  <c r="D1318" i="1"/>
  <c r="B1319" i="1"/>
  <c r="C1319" i="1"/>
  <c r="D1319" i="1"/>
  <c r="B1320" i="1"/>
  <c r="C1320" i="1"/>
  <c r="D1320" i="1"/>
  <c r="B1321" i="1"/>
  <c r="C1321" i="1"/>
  <c r="D1321" i="1"/>
  <c r="B1322" i="1"/>
  <c r="C1322" i="1"/>
  <c r="D1322" i="1"/>
  <c r="B1323" i="1"/>
  <c r="C1323" i="1"/>
  <c r="D1323" i="1"/>
  <c r="B1324" i="1"/>
  <c r="C1324" i="1"/>
  <c r="D1324" i="1"/>
  <c r="B1325" i="1"/>
  <c r="C1325" i="1"/>
  <c r="D1325" i="1"/>
  <c r="B1326" i="1"/>
  <c r="C1326" i="1"/>
  <c r="D1326" i="1"/>
  <c r="B1327" i="1"/>
  <c r="C1327" i="1"/>
  <c r="D1327" i="1"/>
  <c r="B1328" i="1"/>
  <c r="C1328" i="1"/>
  <c r="D1328" i="1"/>
  <c r="B1329" i="1"/>
  <c r="C1329" i="1"/>
  <c r="D1329" i="1"/>
  <c r="B1330" i="1"/>
  <c r="C1330" i="1"/>
  <c r="D1330" i="1"/>
  <c r="B1331" i="1"/>
  <c r="C1331" i="1"/>
  <c r="D1331" i="1"/>
  <c r="B1332" i="1"/>
  <c r="C1332" i="1"/>
  <c r="D1332" i="1"/>
  <c r="B1333" i="1"/>
  <c r="C1333" i="1"/>
  <c r="D1333" i="1"/>
  <c r="B1334" i="1"/>
  <c r="C1334" i="1"/>
  <c r="D1334" i="1"/>
  <c r="B1335" i="1"/>
  <c r="C1335" i="1"/>
  <c r="D1335" i="1"/>
  <c r="B1336" i="1"/>
  <c r="C1336" i="1"/>
  <c r="D1336" i="1"/>
  <c r="B1337" i="1"/>
  <c r="C1337" i="1"/>
  <c r="D1337" i="1"/>
  <c r="B1338" i="1"/>
  <c r="C1338" i="1"/>
  <c r="D1338" i="1"/>
  <c r="B1282" i="1"/>
  <c r="C1282" i="1"/>
  <c r="D1282" i="1"/>
  <c r="B1283" i="1"/>
  <c r="C1283" i="1"/>
  <c r="D1283" i="1"/>
  <c r="B1284" i="1"/>
  <c r="C1284" i="1"/>
  <c r="D1284" i="1"/>
  <c r="B1285" i="1"/>
  <c r="C1285" i="1"/>
  <c r="D1285" i="1"/>
  <c r="B1286" i="1"/>
  <c r="C1286" i="1"/>
  <c r="D1286" i="1"/>
  <c r="B1287" i="1"/>
  <c r="C1287" i="1"/>
  <c r="D1287" i="1"/>
  <c r="B1288" i="1"/>
  <c r="C1288" i="1"/>
  <c r="D1288" i="1"/>
  <c r="B1289" i="1"/>
  <c r="C1289" i="1"/>
  <c r="D1289" i="1"/>
  <c r="B1290" i="1"/>
  <c r="C1290" i="1"/>
  <c r="D1290" i="1"/>
  <c r="B1291" i="1"/>
  <c r="C1291" i="1"/>
  <c r="D1291" i="1"/>
  <c r="B1292" i="1"/>
  <c r="C1292" i="1"/>
  <c r="D1292" i="1"/>
  <c r="B1293" i="1"/>
  <c r="C1293" i="1"/>
  <c r="D1293" i="1"/>
  <c r="B1294" i="1"/>
  <c r="C1294" i="1"/>
  <c r="D1294" i="1"/>
  <c r="B1295" i="1"/>
  <c r="C1295" i="1"/>
  <c r="D1295" i="1"/>
  <c r="B1296" i="1"/>
  <c r="C1296" i="1"/>
  <c r="D1296" i="1"/>
  <c r="B1297" i="1"/>
  <c r="C1297" i="1"/>
  <c r="D1297" i="1"/>
  <c r="B1298" i="1"/>
  <c r="C1298" i="1"/>
  <c r="D1298" i="1"/>
  <c r="B1299" i="1"/>
  <c r="C1299" i="1"/>
  <c r="D1299" i="1"/>
  <c r="B1300" i="1"/>
  <c r="C1300" i="1"/>
  <c r="D1300" i="1"/>
  <c r="B1301" i="1"/>
  <c r="C1301" i="1"/>
  <c r="D1301" i="1"/>
  <c r="B1302" i="1"/>
  <c r="C1302" i="1"/>
  <c r="D1302" i="1"/>
  <c r="B1303" i="1"/>
  <c r="C1303" i="1"/>
  <c r="D1303" i="1"/>
  <c r="B1304" i="1"/>
  <c r="C1304" i="1"/>
  <c r="D1304" i="1"/>
  <c r="B1305" i="1"/>
  <c r="C1305" i="1"/>
  <c r="D1305" i="1"/>
  <c r="B1306" i="1"/>
  <c r="C1306" i="1"/>
  <c r="D1306" i="1"/>
  <c r="B1307" i="1"/>
  <c r="C1307" i="1"/>
  <c r="D1307" i="1"/>
  <c r="B1308" i="1"/>
  <c r="C1308" i="1"/>
  <c r="D1308" i="1"/>
  <c r="B1252" i="1"/>
  <c r="C1252" i="1"/>
  <c r="D1252" i="1"/>
  <c r="B1253" i="1"/>
  <c r="C1253" i="1"/>
  <c r="D1253" i="1"/>
  <c r="B1254" i="1"/>
  <c r="C1254" i="1"/>
  <c r="D1254" i="1"/>
  <c r="B1255" i="1"/>
  <c r="C1255" i="1"/>
  <c r="D1255" i="1"/>
  <c r="B1256" i="1"/>
  <c r="C1256" i="1"/>
  <c r="D1256" i="1"/>
  <c r="B1257" i="1"/>
  <c r="C1257" i="1"/>
  <c r="D1257" i="1"/>
  <c r="B1258" i="1"/>
  <c r="C1258" i="1"/>
  <c r="D1258" i="1"/>
  <c r="B1259" i="1"/>
  <c r="C1259" i="1"/>
  <c r="D1259" i="1"/>
  <c r="B1260" i="1"/>
  <c r="C1260" i="1"/>
  <c r="D1260" i="1"/>
  <c r="B1261" i="1"/>
  <c r="C1261" i="1"/>
  <c r="D1261" i="1"/>
  <c r="B1262" i="1"/>
  <c r="C1262" i="1"/>
  <c r="D1262" i="1"/>
  <c r="B1263" i="1"/>
  <c r="C1263" i="1"/>
  <c r="D1263" i="1"/>
  <c r="B1264" i="1"/>
  <c r="C1264" i="1"/>
  <c r="D1264" i="1"/>
  <c r="B1265" i="1"/>
  <c r="C1265" i="1"/>
  <c r="D1265" i="1"/>
  <c r="B1266" i="1"/>
  <c r="C1266" i="1"/>
  <c r="D1266" i="1"/>
  <c r="B1267" i="1"/>
  <c r="C1267" i="1"/>
  <c r="D1267" i="1"/>
  <c r="B1268" i="1"/>
  <c r="C1268" i="1"/>
  <c r="D1268" i="1"/>
  <c r="B1269" i="1"/>
  <c r="C1269" i="1"/>
  <c r="D1269" i="1"/>
  <c r="B1270" i="1"/>
  <c r="C1270" i="1"/>
  <c r="D1270" i="1"/>
  <c r="B1271" i="1"/>
  <c r="C1271" i="1"/>
  <c r="D1271" i="1"/>
  <c r="B1272" i="1"/>
  <c r="C1272" i="1"/>
  <c r="D1272" i="1"/>
  <c r="B1273" i="1"/>
  <c r="C1273" i="1"/>
  <c r="D1273" i="1"/>
  <c r="B1274" i="1"/>
  <c r="C1274" i="1"/>
  <c r="D1274" i="1"/>
  <c r="B1275" i="1"/>
  <c r="C1275" i="1"/>
  <c r="D1275" i="1"/>
  <c r="B1276" i="1"/>
  <c r="C1276" i="1"/>
  <c r="D1276" i="1"/>
  <c r="B1277" i="1"/>
  <c r="C1277" i="1"/>
  <c r="D1277" i="1"/>
  <c r="B1278" i="1"/>
  <c r="C1278" i="1"/>
  <c r="D1278" i="1"/>
  <c r="B1222" i="1"/>
  <c r="C1222" i="1"/>
  <c r="D1222" i="1"/>
  <c r="B1223" i="1"/>
  <c r="C1223" i="1"/>
  <c r="D1223" i="1"/>
  <c r="B1224" i="1"/>
  <c r="C1224" i="1"/>
  <c r="D1224" i="1"/>
  <c r="B1225" i="1"/>
  <c r="C1225" i="1"/>
  <c r="D1225" i="1"/>
  <c r="B1226" i="1"/>
  <c r="C1226" i="1"/>
  <c r="D1226" i="1"/>
  <c r="B1227" i="1"/>
  <c r="C1227" i="1"/>
  <c r="D1227" i="1"/>
  <c r="B1228" i="1"/>
  <c r="C1228" i="1"/>
  <c r="D1228" i="1"/>
  <c r="B1229" i="1"/>
  <c r="C1229" i="1"/>
  <c r="D1229" i="1"/>
  <c r="B1230" i="1"/>
  <c r="C1230" i="1"/>
  <c r="D1230" i="1"/>
  <c r="B1231" i="1"/>
  <c r="C1231" i="1"/>
  <c r="D1231" i="1"/>
  <c r="B1232" i="1"/>
  <c r="C1232" i="1"/>
  <c r="D1232" i="1"/>
  <c r="B1233" i="1"/>
  <c r="C1233" i="1"/>
  <c r="D1233" i="1"/>
  <c r="B1234" i="1"/>
  <c r="C1234" i="1"/>
  <c r="D1234" i="1"/>
  <c r="B1235" i="1"/>
  <c r="C1235" i="1"/>
  <c r="D1235" i="1"/>
  <c r="B1236" i="1"/>
  <c r="C1236" i="1"/>
  <c r="D1236" i="1"/>
  <c r="B1237" i="1"/>
  <c r="C1237" i="1"/>
  <c r="D1237" i="1"/>
  <c r="B1238" i="1"/>
  <c r="C1238" i="1"/>
  <c r="D1238" i="1"/>
  <c r="B1239" i="1"/>
  <c r="C1239" i="1"/>
  <c r="D1239" i="1"/>
  <c r="B1240" i="1"/>
  <c r="C1240" i="1"/>
  <c r="D1240" i="1"/>
  <c r="B1241" i="1"/>
  <c r="C1241" i="1"/>
  <c r="D1241" i="1"/>
  <c r="B1242" i="1"/>
  <c r="C1242" i="1"/>
  <c r="D1242" i="1"/>
  <c r="B1243" i="1"/>
  <c r="C1243" i="1"/>
  <c r="D1243" i="1"/>
  <c r="B1244" i="1"/>
  <c r="C1244" i="1"/>
  <c r="D1244" i="1"/>
  <c r="B1245" i="1"/>
  <c r="C1245" i="1"/>
  <c r="D1245" i="1"/>
  <c r="B1246" i="1"/>
  <c r="C1246" i="1"/>
  <c r="D1246" i="1"/>
  <c r="B1247" i="1"/>
  <c r="C1247" i="1"/>
  <c r="D1247" i="1"/>
  <c r="B1248" i="1"/>
  <c r="C1248" i="1"/>
  <c r="D1248" i="1"/>
  <c r="B1192" i="1"/>
  <c r="C1192" i="1"/>
  <c r="D1192" i="1"/>
  <c r="B1193" i="1"/>
  <c r="C1193" i="1"/>
  <c r="D1193" i="1"/>
  <c r="B1194" i="1"/>
  <c r="C1194" i="1"/>
  <c r="D1194" i="1"/>
  <c r="B1195" i="1"/>
  <c r="C1195" i="1"/>
  <c r="D1195" i="1"/>
  <c r="B1196" i="1"/>
  <c r="C1196" i="1"/>
  <c r="D1196" i="1"/>
  <c r="B1197" i="1"/>
  <c r="C1197" i="1"/>
  <c r="D1197" i="1"/>
  <c r="B1198" i="1"/>
  <c r="C1198" i="1"/>
  <c r="D1198" i="1"/>
  <c r="B1199" i="1"/>
  <c r="C1199" i="1"/>
  <c r="D1199" i="1"/>
  <c r="B1200" i="1"/>
  <c r="C1200" i="1"/>
  <c r="D1200" i="1"/>
  <c r="B1201" i="1"/>
  <c r="C1201" i="1"/>
  <c r="D1201" i="1"/>
  <c r="B1202" i="1"/>
  <c r="C1202" i="1"/>
  <c r="D1202" i="1"/>
  <c r="B1203" i="1"/>
  <c r="C1203" i="1"/>
  <c r="D1203" i="1"/>
  <c r="B1204" i="1"/>
  <c r="C1204" i="1"/>
  <c r="D1204" i="1"/>
  <c r="B1205" i="1"/>
  <c r="C1205" i="1"/>
  <c r="D1205" i="1"/>
  <c r="B1206" i="1"/>
  <c r="C1206" i="1"/>
  <c r="D1206" i="1"/>
  <c r="B1207" i="1"/>
  <c r="C1207" i="1"/>
  <c r="D1207" i="1"/>
  <c r="B1208" i="1"/>
  <c r="C1208" i="1"/>
  <c r="D1208" i="1"/>
  <c r="B1209" i="1"/>
  <c r="C1209" i="1"/>
  <c r="D1209" i="1"/>
  <c r="B1210" i="1"/>
  <c r="C1210" i="1"/>
  <c r="D1210" i="1"/>
  <c r="B1211" i="1"/>
  <c r="C1211" i="1"/>
  <c r="D1211" i="1"/>
  <c r="B1212" i="1"/>
  <c r="C1212" i="1"/>
  <c r="D1212" i="1"/>
  <c r="B1213" i="1"/>
  <c r="C1213" i="1"/>
  <c r="D1213" i="1"/>
  <c r="B1214" i="1"/>
  <c r="C1214" i="1"/>
  <c r="D1214" i="1"/>
  <c r="B1215" i="1"/>
  <c r="C1215" i="1"/>
  <c r="D1215" i="1"/>
  <c r="B1216" i="1"/>
  <c r="C1216" i="1"/>
  <c r="D1216" i="1"/>
  <c r="B1217" i="1"/>
  <c r="C1217" i="1"/>
  <c r="D1217" i="1"/>
  <c r="B1218" i="1"/>
  <c r="C1218" i="1"/>
  <c r="D1218" i="1"/>
  <c r="B1162" i="1"/>
  <c r="C1162" i="1"/>
  <c r="D1162" i="1"/>
  <c r="B1163" i="1"/>
  <c r="C1163" i="1"/>
  <c r="D1163" i="1"/>
  <c r="B1164" i="1"/>
  <c r="C1164" i="1"/>
  <c r="D1164" i="1"/>
  <c r="B1165" i="1"/>
  <c r="C1165" i="1"/>
  <c r="D1165" i="1"/>
  <c r="B1166" i="1"/>
  <c r="C1166" i="1"/>
  <c r="D1166" i="1"/>
  <c r="B1167" i="1"/>
  <c r="C1167" i="1"/>
  <c r="D1167" i="1"/>
  <c r="B1168" i="1"/>
  <c r="C1168" i="1"/>
  <c r="D1168" i="1"/>
  <c r="B1169" i="1"/>
  <c r="C1169" i="1"/>
  <c r="D1169" i="1"/>
  <c r="B1170" i="1"/>
  <c r="C1170" i="1"/>
  <c r="D1170" i="1"/>
  <c r="B1171" i="1"/>
  <c r="C1171" i="1"/>
  <c r="D1171" i="1"/>
  <c r="B1172" i="1"/>
  <c r="C1172" i="1"/>
  <c r="D1172" i="1"/>
  <c r="B1173" i="1"/>
  <c r="C1173" i="1"/>
  <c r="D1173" i="1"/>
  <c r="B1174" i="1"/>
  <c r="C1174" i="1"/>
  <c r="D1174" i="1"/>
  <c r="B1175" i="1"/>
  <c r="C1175" i="1"/>
  <c r="D1175" i="1"/>
  <c r="B1176" i="1"/>
  <c r="C1176" i="1"/>
  <c r="D1176" i="1"/>
  <c r="B1177" i="1"/>
  <c r="C1177" i="1"/>
  <c r="D1177" i="1"/>
  <c r="B1178" i="1"/>
  <c r="C1178" i="1"/>
  <c r="D1178" i="1"/>
  <c r="B1179" i="1"/>
  <c r="C1179" i="1"/>
  <c r="D1179" i="1"/>
  <c r="B1180" i="1"/>
  <c r="C1180" i="1"/>
  <c r="D1180" i="1"/>
  <c r="B1181" i="1"/>
  <c r="C1181" i="1"/>
  <c r="D1181" i="1"/>
  <c r="B1182" i="1"/>
  <c r="C1182" i="1"/>
  <c r="D1182" i="1"/>
  <c r="B1183" i="1"/>
  <c r="C1183" i="1"/>
  <c r="D1183" i="1"/>
  <c r="B1184" i="1"/>
  <c r="C1184" i="1"/>
  <c r="D1184" i="1"/>
  <c r="B1185" i="1"/>
  <c r="C1185" i="1"/>
  <c r="D1185" i="1"/>
  <c r="B1186" i="1"/>
  <c r="C1186" i="1"/>
  <c r="D1186" i="1"/>
  <c r="B1187" i="1"/>
  <c r="C1187" i="1"/>
  <c r="D1187" i="1"/>
  <c r="B1188" i="1"/>
  <c r="C1188" i="1"/>
  <c r="D1188" i="1"/>
  <c r="B1132" i="1"/>
  <c r="C1132" i="1"/>
  <c r="D1132" i="1"/>
  <c r="B1133" i="1"/>
  <c r="C1133" i="1"/>
  <c r="D1133" i="1"/>
  <c r="B1134" i="1"/>
  <c r="C1134" i="1"/>
  <c r="D1134" i="1"/>
  <c r="B1135" i="1"/>
  <c r="C1135" i="1"/>
  <c r="D1135" i="1"/>
  <c r="B1136" i="1"/>
  <c r="C1136" i="1"/>
  <c r="D1136" i="1"/>
  <c r="B1137" i="1"/>
  <c r="C1137" i="1"/>
  <c r="D1137" i="1"/>
  <c r="B1138" i="1"/>
  <c r="C1138" i="1"/>
  <c r="D1138" i="1"/>
  <c r="B1139" i="1"/>
  <c r="C1139" i="1"/>
  <c r="D1139" i="1"/>
  <c r="B1140" i="1"/>
  <c r="C1140" i="1"/>
  <c r="D1140" i="1"/>
  <c r="B1141" i="1"/>
  <c r="C1141" i="1"/>
  <c r="D1141" i="1"/>
  <c r="B1142" i="1"/>
  <c r="C1142" i="1"/>
  <c r="D1142" i="1"/>
  <c r="B1143" i="1"/>
  <c r="C1143" i="1"/>
  <c r="D1143" i="1"/>
  <c r="B1144" i="1"/>
  <c r="C1144" i="1"/>
  <c r="D1144" i="1"/>
  <c r="B1145" i="1"/>
  <c r="C1145" i="1"/>
  <c r="D1145" i="1"/>
  <c r="B1146" i="1"/>
  <c r="C1146" i="1"/>
  <c r="D1146" i="1"/>
  <c r="B1147" i="1"/>
  <c r="C1147" i="1"/>
  <c r="D1147" i="1"/>
  <c r="B1148" i="1"/>
  <c r="C1148" i="1"/>
  <c r="D1148" i="1"/>
  <c r="B1149" i="1"/>
  <c r="C1149" i="1"/>
  <c r="D1149" i="1"/>
  <c r="B1150" i="1"/>
  <c r="C1150" i="1"/>
  <c r="D1150" i="1"/>
  <c r="B1151" i="1"/>
  <c r="C1151" i="1"/>
  <c r="D1151" i="1"/>
  <c r="B1152" i="1"/>
  <c r="C1152" i="1"/>
  <c r="D1152" i="1"/>
  <c r="B1153" i="1"/>
  <c r="C1153" i="1"/>
  <c r="D1153" i="1"/>
  <c r="B1154" i="1"/>
  <c r="C1154" i="1"/>
  <c r="D1154" i="1"/>
  <c r="B1155" i="1"/>
  <c r="C1155" i="1"/>
  <c r="D1155" i="1"/>
  <c r="B1156" i="1"/>
  <c r="C1156" i="1"/>
  <c r="D1156" i="1"/>
  <c r="B1157" i="1"/>
  <c r="C1157" i="1"/>
  <c r="D1157" i="1"/>
  <c r="B1158" i="1"/>
  <c r="C1158" i="1"/>
  <c r="D1158" i="1"/>
  <c r="B1102" i="1"/>
  <c r="C1102" i="1"/>
  <c r="D1102" i="1"/>
  <c r="B1103" i="1"/>
  <c r="C1103" i="1"/>
  <c r="D1103" i="1"/>
  <c r="B1104" i="1"/>
  <c r="C1104" i="1"/>
  <c r="D1104" i="1"/>
  <c r="B1105" i="1"/>
  <c r="C1105" i="1"/>
  <c r="D1105" i="1"/>
  <c r="B1106" i="1"/>
  <c r="C1106" i="1"/>
  <c r="D1106" i="1"/>
  <c r="B1107" i="1"/>
  <c r="C1107" i="1"/>
  <c r="D1107" i="1"/>
  <c r="B1108" i="1"/>
  <c r="C1108" i="1"/>
  <c r="D1108" i="1"/>
  <c r="B1109" i="1"/>
  <c r="C1109" i="1"/>
  <c r="D1109" i="1"/>
  <c r="B1110" i="1"/>
  <c r="C1110" i="1"/>
  <c r="D1110" i="1"/>
  <c r="B1111" i="1"/>
  <c r="C1111" i="1"/>
  <c r="D1111" i="1"/>
  <c r="B1112" i="1"/>
  <c r="C1112" i="1"/>
  <c r="D1112" i="1"/>
  <c r="B1113" i="1"/>
  <c r="C1113" i="1"/>
  <c r="D1113" i="1"/>
  <c r="B1114" i="1"/>
  <c r="C1114" i="1"/>
  <c r="D1114" i="1"/>
  <c r="B1115" i="1"/>
  <c r="C1115" i="1"/>
  <c r="D1115" i="1"/>
  <c r="B1116" i="1"/>
  <c r="C1116" i="1"/>
  <c r="D1116" i="1"/>
  <c r="B1117" i="1"/>
  <c r="C1117" i="1"/>
  <c r="D1117" i="1"/>
  <c r="B1118" i="1"/>
  <c r="C1118" i="1"/>
  <c r="D1118" i="1"/>
  <c r="B1119" i="1"/>
  <c r="C1119" i="1"/>
  <c r="D1119" i="1"/>
  <c r="B1120" i="1"/>
  <c r="C1120" i="1"/>
  <c r="D1120" i="1"/>
  <c r="B1121" i="1"/>
  <c r="C1121" i="1"/>
  <c r="D1121" i="1"/>
  <c r="B1122" i="1"/>
  <c r="C1122" i="1"/>
  <c r="D1122" i="1"/>
  <c r="B1123" i="1"/>
  <c r="C1123" i="1"/>
  <c r="D1123" i="1"/>
  <c r="B1124" i="1"/>
  <c r="C1124" i="1"/>
  <c r="D1124" i="1"/>
  <c r="B1125" i="1"/>
  <c r="C1125" i="1"/>
  <c r="D1125" i="1"/>
  <c r="B1126" i="1"/>
  <c r="C1126" i="1"/>
  <c r="D1126" i="1"/>
  <c r="B1127" i="1"/>
  <c r="C1127" i="1"/>
  <c r="D1127" i="1"/>
  <c r="B1128" i="1"/>
  <c r="C1128" i="1"/>
  <c r="D1128" i="1"/>
  <c r="B1072" i="1"/>
  <c r="C1072" i="1"/>
  <c r="D1072" i="1"/>
  <c r="B1073" i="1"/>
  <c r="C1073" i="1"/>
  <c r="D1073" i="1"/>
  <c r="B1074" i="1"/>
  <c r="C1074" i="1"/>
  <c r="D1074" i="1"/>
  <c r="B1075" i="1"/>
  <c r="C1075" i="1"/>
  <c r="D1075" i="1"/>
  <c r="B1076" i="1"/>
  <c r="C1076" i="1"/>
  <c r="D1076" i="1"/>
  <c r="B1077" i="1"/>
  <c r="C1077" i="1"/>
  <c r="D1077" i="1"/>
  <c r="B1078" i="1"/>
  <c r="C1078" i="1"/>
  <c r="D1078" i="1"/>
  <c r="B1079" i="1"/>
  <c r="C1079" i="1"/>
  <c r="D1079" i="1"/>
  <c r="B1080" i="1"/>
  <c r="C1080" i="1"/>
  <c r="D1080" i="1"/>
  <c r="B1081" i="1"/>
  <c r="C1081" i="1"/>
  <c r="D1081" i="1"/>
  <c r="B1082" i="1"/>
  <c r="C1082" i="1"/>
  <c r="D1082" i="1"/>
  <c r="B1083" i="1"/>
  <c r="C1083" i="1"/>
  <c r="D1083" i="1"/>
  <c r="B1084" i="1"/>
  <c r="C1084" i="1"/>
  <c r="D1084" i="1"/>
  <c r="B1085" i="1"/>
  <c r="C1085" i="1"/>
  <c r="D1085" i="1"/>
  <c r="B1086" i="1"/>
  <c r="C1086" i="1"/>
  <c r="D1086" i="1"/>
  <c r="B1087" i="1"/>
  <c r="C1087" i="1"/>
  <c r="D1087" i="1"/>
  <c r="B1088" i="1"/>
  <c r="C1088" i="1"/>
  <c r="D1088" i="1"/>
  <c r="B1089" i="1"/>
  <c r="C1089" i="1"/>
  <c r="D1089" i="1"/>
  <c r="B1090" i="1"/>
  <c r="C1090" i="1"/>
  <c r="D1090" i="1"/>
  <c r="B1091" i="1"/>
  <c r="C1091" i="1"/>
  <c r="D1091" i="1"/>
  <c r="B1092" i="1"/>
  <c r="C1092" i="1"/>
  <c r="D1092" i="1"/>
  <c r="B1093" i="1"/>
  <c r="C1093" i="1"/>
  <c r="D1093" i="1"/>
  <c r="B1094" i="1"/>
  <c r="C1094" i="1"/>
  <c r="D1094" i="1"/>
  <c r="B1095" i="1"/>
  <c r="C1095" i="1"/>
  <c r="D1095" i="1"/>
  <c r="B1096" i="1"/>
  <c r="C1096" i="1"/>
  <c r="D1096" i="1"/>
  <c r="B1097" i="1"/>
  <c r="C1097" i="1"/>
  <c r="D1097" i="1"/>
  <c r="B1098" i="1"/>
  <c r="C1098" i="1"/>
  <c r="D1098" i="1"/>
  <c r="B1042" i="1"/>
  <c r="C1042" i="1"/>
  <c r="D1042" i="1"/>
  <c r="B1043" i="1"/>
  <c r="C1043" i="1"/>
  <c r="D1043" i="1"/>
  <c r="B1044" i="1"/>
  <c r="C1044" i="1"/>
  <c r="D1044" i="1"/>
  <c r="B1045" i="1"/>
  <c r="C1045" i="1"/>
  <c r="D1045" i="1"/>
  <c r="B1046" i="1"/>
  <c r="C1046" i="1"/>
  <c r="D1046" i="1"/>
  <c r="B1047" i="1"/>
  <c r="C1047" i="1"/>
  <c r="D1047" i="1"/>
  <c r="B1048" i="1"/>
  <c r="C1048" i="1"/>
  <c r="D1048" i="1"/>
  <c r="B1049" i="1"/>
  <c r="C1049" i="1"/>
  <c r="D1049" i="1"/>
  <c r="B1050" i="1"/>
  <c r="C1050" i="1"/>
  <c r="D1050" i="1"/>
  <c r="B1051" i="1"/>
  <c r="C1051" i="1"/>
  <c r="D1051" i="1"/>
  <c r="B1052" i="1"/>
  <c r="C1052" i="1"/>
  <c r="D1052" i="1"/>
  <c r="B1053" i="1"/>
  <c r="C1053" i="1"/>
  <c r="D1053" i="1"/>
  <c r="B1054" i="1"/>
  <c r="C1054" i="1"/>
  <c r="D1054" i="1"/>
  <c r="B1055" i="1"/>
  <c r="C1055" i="1"/>
  <c r="D1055" i="1"/>
  <c r="B1056" i="1"/>
  <c r="C1056" i="1"/>
  <c r="D1056" i="1"/>
  <c r="B1057" i="1"/>
  <c r="C1057" i="1"/>
  <c r="D1057" i="1"/>
  <c r="B1058" i="1"/>
  <c r="C1058" i="1"/>
  <c r="D1058" i="1"/>
  <c r="B1059" i="1"/>
  <c r="C1059" i="1"/>
  <c r="D1059" i="1"/>
  <c r="B1060" i="1"/>
  <c r="C1060" i="1"/>
  <c r="D1060" i="1"/>
  <c r="B1061" i="1"/>
  <c r="C1061" i="1"/>
  <c r="D1061" i="1"/>
  <c r="B1062" i="1"/>
  <c r="C1062" i="1"/>
  <c r="D1062" i="1"/>
  <c r="B1063" i="1"/>
  <c r="C1063" i="1"/>
  <c r="D1063" i="1"/>
  <c r="B1064" i="1"/>
  <c r="C1064" i="1"/>
  <c r="D1064" i="1"/>
  <c r="B1065" i="1"/>
  <c r="C1065" i="1"/>
  <c r="D1065" i="1"/>
  <c r="B1066" i="1"/>
  <c r="C1066" i="1"/>
  <c r="D1066" i="1"/>
  <c r="B1067" i="1"/>
  <c r="C1067" i="1"/>
  <c r="D1067" i="1"/>
  <c r="B1068" i="1"/>
  <c r="C1068" i="1"/>
  <c r="D1068" i="1"/>
  <c r="B1012" i="1"/>
  <c r="C1012" i="1"/>
  <c r="D1012" i="1"/>
  <c r="B1013" i="1"/>
  <c r="C1013" i="1"/>
  <c r="D1013" i="1"/>
  <c r="B1014" i="1"/>
  <c r="C1014" i="1"/>
  <c r="D1014" i="1"/>
  <c r="B1015" i="1"/>
  <c r="C1015" i="1"/>
  <c r="D1015" i="1"/>
  <c r="B1016" i="1"/>
  <c r="C1016" i="1"/>
  <c r="D1016" i="1"/>
  <c r="B1017" i="1"/>
  <c r="C1017" i="1"/>
  <c r="D1017" i="1"/>
  <c r="B1018" i="1"/>
  <c r="C1018" i="1"/>
  <c r="D1018" i="1"/>
  <c r="B1019" i="1"/>
  <c r="C1019" i="1"/>
  <c r="D1019" i="1"/>
  <c r="B1020" i="1"/>
  <c r="C1020" i="1"/>
  <c r="D1020" i="1"/>
  <c r="B1021" i="1"/>
  <c r="C1021" i="1"/>
  <c r="D1021" i="1"/>
  <c r="B1022" i="1"/>
  <c r="C1022" i="1"/>
  <c r="D1022" i="1"/>
  <c r="B1023" i="1"/>
  <c r="C1023" i="1"/>
  <c r="D1023" i="1"/>
  <c r="B1024" i="1"/>
  <c r="C1024" i="1"/>
  <c r="D1024" i="1"/>
  <c r="B1025" i="1"/>
  <c r="C1025" i="1"/>
  <c r="D1025" i="1"/>
  <c r="B1026" i="1"/>
  <c r="C1026" i="1"/>
  <c r="D1026" i="1"/>
  <c r="B1027" i="1"/>
  <c r="C1027" i="1"/>
  <c r="D1027" i="1"/>
  <c r="B1028" i="1"/>
  <c r="C1028" i="1"/>
  <c r="D1028" i="1"/>
  <c r="B1029" i="1"/>
  <c r="C1029" i="1"/>
  <c r="D1029" i="1"/>
  <c r="B1030" i="1"/>
  <c r="C1030" i="1"/>
  <c r="D1030" i="1"/>
  <c r="B1031" i="1"/>
  <c r="C1031" i="1"/>
  <c r="D1031" i="1"/>
  <c r="B1032" i="1"/>
  <c r="C1032" i="1"/>
  <c r="D1032" i="1"/>
  <c r="B1033" i="1"/>
  <c r="C1033" i="1"/>
  <c r="D1033" i="1"/>
  <c r="B1034" i="1"/>
  <c r="C1034" i="1"/>
  <c r="D1034" i="1"/>
  <c r="B1035" i="1"/>
  <c r="C1035" i="1"/>
  <c r="D1035" i="1"/>
  <c r="B1036" i="1"/>
  <c r="C1036" i="1"/>
  <c r="D1036" i="1"/>
  <c r="B1037" i="1"/>
  <c r="C1037" i="1"/>
  <c r="D1037" i="1"/>
  <c r="B1038" i="1"/>
  <c r="C1038" i="1"/>
  <c r="D1038" i="1"/>
  <c r="B982" i="1"/>
  <c r="C982" i="1"/>
  <c r="D982" i="1"/>
  <c r="B983" i="1"/>
  <c r="C983" i="1"/>
  <c r="D983" i="1"/>
  <c r="B984" i="1"/>
  <c r="C984" i="1"/>
  <c r="D984" i="1"/>
  <c r="B985" i="1"/>
  <c r="C985" i="1"/>
  <c r="D985" i="1"/>
  <c r="B986" i="1"/>
  <c r="C986" i="1"/>
  <c r="D986" i="1"/>
  <c r="B987" i="1"/>
  <c r="C987" i="1"/>
  <c r="D987" i="1"/>
  <c r="B988" i="1"/>
  <c r="C988" i="1"/>
  <c r="D988" i="1"/>
  <c r="B989" i="1"/>
  <c r="C989" i="1"/>
  <c r="D989" i="1"/>
  <c r="B990" i="1"/>
  <c r="C990" i="1"/>
  <c r="D990" i="1"/>
  <c r="B991" i="1"/>
  <c r="C991" i="1"/>
  <c r="D991" i="1"/>
  <c r="B992" i="1"/>
  <c r="C992" i="1"/>
  <c r="D992" i="1"/>
  <c r="B993" i="1"/>
  <c r="C993" i="1"/>
  <c r="D993" i="1"/>
  <c r="B994" i="1"/>
  <c r="C994" i="1"/>
  <c r="D994" i="1"/>
  <c r="B995" i="1"/>
  <c r="C995" i="1"/>
  <c r="D995" i="1"/>
  <c r="B996" i="1"/>
  <c r="C996" i="1"/>
  <c r="D996" i="1"/>
  <c r="B997" i="1"/>
  <c r="C997" i="1"/>
  <c r="D997" i="1"/>
  <c r="B998" i="1"/>
  <c r="C998" i="1"/>
  <c r="D998" i="1"/>
  <c r="B999" i="1"/>
  <c r="C999" i="1"/>
  <c r="D999" i="1"/>
  <c r="B1000" i="1"/>
  <c r="C1000" i="1"/>
  <c r="D1000" i="1"/>
  <c r="B1001" i="1"/>
  <c r="C1001" i="1"/>
  <c r="D1001" i="1"/>
  <c r="B1002" i="1"/>
  <c r="C1002" i="1"/>
  <c r="D1002" i="1"/>
  <c r="B1003" i="1"/>
  <c r="C1003" i="1"/>
  <c r="D1003" i="1"/>
  <c r="B1004" i="1"/>
  <c r="C1004" i="1"/>
  <c r="D1004" i="1"/>
  <c r="B1005" i="1"/>
  <c r="C1005" i="1"/>
  <c r="D1005" i="1"/>
  <c r="B1006" i="1"/>
  <c r="C1006" i="1"/>
  <c r="D1006" i="1"/>
  <c r="B1007" i="1"/>
  <c r="C1007" i="1"/>
  <c r="D1007" i="1"/>
  <c r="B1008" i="1"/>
  <c r="C1008" i="1"/>
  <c r="D1008" i="1"/>
  <c r="B952" i="1"/>
  <c r="C952" i="1"/>
  <c r="D952" i="1"/>
  <c r="B953" i="1"/>
  <c r="C953" i="1"/>
  <c r="D953" i="1"/>
  <c r="B954" i="1"/>
  <c r="C954" i="1"/>
  <c r="D954" i="1"/>
  <c r="B955" i="1"/>
  <c r="C955" i="1"/>
  <c r="D955" i="1"/>
  <c r="B956" i="1"/>
  <c r="C956" i="1"/>
  <c r="D956" i="1"/>
  <c r="B957" i="1"/>
  <c r="C957" i="1"/>
  <c r="D957" i="1"/>
  <c r="B958" i="1"/>
  <c r="C958" i="1"/>
  <c r="D958" i="1"/>
  <c r="B959" i="1"/>
  <c r="C959" i="1"/>
  <c r="D959" i="1"/>
  <c r="B960" i="1"/>
  <c r="C960" i="1"/>
  <c r="D960" i="1"/>
  <c r="B961" i="1"/>
  <c r="C961" i="1"/>
  <c r="D961" i="1"/>
  <c r="B962" i="1"/>
  <c r="C962" i="1"/>
  <c r="D962" i="1"/>
  <c r="B963" i="1"/>
  <c r="C963" i="1"/>
  <c r="D963" i="1"/>
  <c r="B964" i="1"/>
  <c r="C964" i="1"/>
  <c r="D964" i="1"/>
  <c r="B965" i="1"/>
  <c r="C965" i="1"/>
  <c r="D965" i="1"/>
  <c r="B966" i="1"/>
  <c r="C966" i="1"/>
  <c r="D966" i="1"/>
  <c r="B967" i="1"/>
  <c r="C967" i="1"/>
  <c r="D967" i="1"/>
  <c r="B968" i="1"/>
  <c r="C968" i="1"/>
  <c r="D968" i="1"/>
  <c r="B969" i="1"/>
  <c r="C969" i="1"/>
  <c r="D969" i="1"/>
  <c r="B970" i="1"/>
  <c r="C970" i="1"/>
  <c r="D970" i="1"/>
  <c r="B971" i="1"/>
  <c r="C971" i="1"/>
  <c r="D971" i="1"/>
  <c r="B972" i="1"/>
  <c r="C972" i="1"/>
  <c r="D972" i="1"/>
  <c r="B973" i="1"/>
  <c r="C973" i="1"/>
  <c r="D973" i="1"/>
  <c r="B974" i="1"/>
  <c r="C974" i="1"/>
  <c r="D974" i="1"/>
  <c r="B975" i="1"/>
  <c r="C975" i="1"/>
  <c r="D975" i="1"/>
  <c r="B976" i="1"/>
  <c r="C976" i="1"/>
  <c r="D976" i="1"/>
  <c r="B977" i="1"/>
  <c r="C977" i="1"/>
  <c r="D977" i="1"/>
  <c r="B978" i="1"/>
  <c r="C978" i="1"/>
  <c r="D978" i="1"/>
  <c r="B922" i="1"/>
  <c r="C922" i="1"/>
  <c r="D922" i="1"/>
  <c r="B923" i="1"/>
  <c r="C923" i="1"/>
  <c r="D923" i="1"/>
  <c r="B924" i="1"/>
  <c r="C924" i="1"/>
  <c r="D924" i="1"/>
  <c r="B925" i="1"/>
  <c r="C925" i="1"/>
  <c r="D925" i="1"/>
  <c r="B926" i="1"/>
  <c r="C926" i="1"/>
  <c r="D926" i="1"/>
  <c r="B927" i="1"/>
  <c r="C927" i="1"/>
  <c r="D927" i="1"/>
  <c r="B928" i="1"/>
  <c r="C928" i="1"/>
  <c r="D928" i="1"/>
  <c r="B929" i="1"/>
  <c r="C929" i="1"/>
  <c r="D929" i="1"/>
  <c r="B930" i="1"/>
  <c r="C930" i="1"/>
  <c r="D930" i="1"/>
  <c r="B931" i="1"/>
  <c r="C931" i="1"/>
  <c r="D931" i="1"/>
  <c r="B932" i="1"/>
  <c r="C932" i="1"/>
  <c r="D932" i="1"/>
  <c r="B933" i="1"/>
  <c r="C933" i="1"/>
  <c r="D933" i="1"/>
  <c r="B934" i="1"/>
  <c r="C934" i="1"/>
  <c r="D934" i="1"/>
  <c r="B935" i="1"/>
  <c r="C935" i="1"/>
  <c r="D935" i="1"/>
  <c r="B936" i="1"/>
  <c r="C936" i="1"/>
  <c r="D936" i="1"/>
  <c r="B937" i="1"/>
  <c r="C937" i="1"/>
  <c r="D937" i="1"/>
  <c r="B938" i="1"/>
  <c r="C938" i="1"/>
  <c r="D938" i="1"/>
  <c r="B939" i="1"/>
  <c r="C939" i="1"/>
  <c r="D939" i="1"/>
  <c r="B940" i="1"/>
  <c r="C940" i="1"/>
  <c r="D940" i="1"/>
  <c r="B941" i="1"/>
  <c r="C941" i="1"/>
  <c r="D941" i="1"/>
  <c r="B942" i="1"/>
  <c r="C942" i="1"/>
  <c r="D942" i="1"/>
  <c r="B943" i="1"/>
  <c r="C943" i="1"/>
  <c r="D943" i="1"/>
  <c r="B944" i="1"/>
  <c r="C944" i="1"/>
  <c r="D944" i="1"/>
  <c r="B945" i="1"/>
  <c r="C945" i="1"/>
  <c r="D945" i="1"/>
  <c r="B946" i="1"/>
  <c r="C946" i="1"/>
  <c r="D946" i="1"/>
  <c r="B947" i="1"/>
  <c r="C947" i="1"/>
  <c r="D947" i="1"/>
  <c r="B948" i="1"/>
  <c r="C948" i="1"/>
  <c r="D948" i="1"/>
  <c r="B892" i="1"/>
  <c r="C892" i="1"/>
  <c r="D892" i="1"/>
  <c r="B893" i="1"/>
  <c r="C893" i="1"/>
  <c r="D893" i="1"/>
  <c r="B894" i="1"/>
  <c r="C894" i="1"/>
  <c r="D894" i="1"/>
  <c r="B895" i="1"/>
  <c r="C895" i="1"/>
  <c r="D895" i="1"/>
  <c r="B896" i="1"/>
  <c r="C896" i="1"/>
  <c r="D896" i="1"/>
  <c r="B897" i="1"/>
  <c r="C897" i="1"/>
  <c r="D897" i="1"/>
  <c r="B898" i="1"/>
  <c r="C898" i="1"/>
  <c r="D898" i="1"/>
  <c r="B899" i="1"/>
  <c r="C899" i="1"/>
  <c r="D899" i="1"/>
  <c r="B900" i="1"/>
  <c r="C900" i="1"/>
  <c r="D900" i="1"/>
  <c r="B901" i="1"/>
  <c r="C901" i="1"/>
  <c r="D901" i="1"/>
  <c r="B902" i="1"/>
  <c r="C902" i="1"/>
  <c r="D902" i="1"/>
  <c r="B903" i="1"/>
  <c r="C903" i="1"/>
  <c r="D903" i="1"/>
  <c r="B904" i="1"/>
  <c r="C904" i="1"/>
  <c r="D904" i="1"/>
  <c r="B905" i="1"/>
  <c r="C905" i="1"/>
  <c r="D905" i="1"/>
  <c r="B906" i="1"/>
  <c r="C906" i="1"/>
  <c r="D906" i="1"/>
  <c r="B907" i="1"/>
  <c r="C907" i="1"/>
  <c r="D907" i="1"/>
  <c r="B908" i="1"/>
  <c r="C908" i="1"/>
  <c r="D908" i="1"/>
  <c r="B909" i="1"/>
  <c r="C909" i="1"/>
  <c r="D909" i="1"/>
  <c r="B910" i="1"/>
  <c r="C910" i="1"/>
  <c r="D910" i="1"/>
  <c r="B911" i="1"/>
  <c r="C911" i="1"/>
  <c r="D911" i="1"/>
  <c r="B912" i="1"/>
  <c r="C912" i="1"/>
  <c r="D912" i="1"/>
  <c r="B913" i="1"/>
  <c r="C913" i="1"/>
  <c r="D913" i="1"/>
  <c r="B914" i="1"/>
  <c r="C914" i="1"/>
  <c r="D914" i="1"/>
  <c r="B915" i="1"/>
  <c r="C915" i="1"/>
  <c r="D915" i="1"/>
  <c r="B916" i="1"/>
  <c r="C916" i="1"/>
  <c r="D916" i="1"/>
  <c r="B917" i="1"/>
  <c r="C917" i="1"/>
  <c r="D917" i="1"/>
  <c r="B918" i="1"/>
  <c r="C918" i="1"/>
  <c r="D918" i="1"/>
  <c r="B862" i="1"/>
  <c r="C862" i="1"/>
  <c r="D862" i="1"/>
  <c r="B863" i="1"/>
  <c r="C863" i="1"/>
  <c r="D863" i="1"/>
  <c r="B864" i="1"/>
  <c r="C864" i="1"/>
  <c r="D864" i="1"/>
  <c r="B865" i="1"/>
  <c r="C865" i="1"/>
  <c r="D865" i="1"/>
  <c r="B866" i="1"/>
  <c r="C866" i="1"/>
  <c r="D866" i="1"/>
  <c r="B867" i="1"/>
  <c r="C867" i="1"/>
  <c r="D867" i="1"/>
  <c r="B868" i="1"/>
  <c r="C868" i="1"/>
  <c r="D868" i="1"/>
  <c r="B869" i="1"/>
  <c r="C869" i="1"/>
  <c r="D869" i="1"/>
  <c r="B870" i="1"/>
  <c r="C870" i="1"/>
  <c r="D870" i="1"/>
  <c r="B871" i="1"/>
  <c r="C871" i="1"/>
  <c r="D871" i="1"/>
  <c r="B872" i="1"/>
  <c r="C872" i="1"/>
  <c r="D872" i="1"/>
  <c r="B873" i="1"/>
  <c r="C873" i="1"/>
  <c r="D873" i="1"/>
  <c r="B874" i="1"/>
  <c r="C874" i="1"/>
  <c r="D874" i="1"/>
  <c r="B875" i="1"/>
  <c r="C875" i="1"/>
  <c r="D875" i="1"/>
  <c r="B876" i="1"/>
  <c r="C876" i="1"/>
  <c r="D876" i="1"/>
  <c r="B877" i="1"/>
  <c r="C877" i="1"/>
  <c r="D877" i="1"/>
  <c r="B878" i="1"/>
  <c r="C878" i="1"/>
  <c r="D878" i="1"/>
  <c r="B879" i="1"/>
  <c r="C879" i="1"/>
  <c r="D879" i="1"/>
  <c r="B880" i="1"/>
  <c r="C880" i="1"/>
  <c r="D880" i="1"/>
  <c r="B881" i="1"/>
  <c r="C881" i="1"/>
  <c r="D881" i="1"/>
  <c r="B882" i="1"/>
  <c r="C882" i="1"/>
  <c r="D882" i="1"/>
  <c r="B883" i="1"/>
  <c r="C883" i="1"/>
  <c r="D883" i="1"/>
  <c r="B884" i="1"/>
  <c r="C884" i="1"/>
  <c r="D884" i="1"/>
  <c r="B885" i="1"/>
  <c r="C885" i="1"/>
  <c r="D885" i="1"/>
  <c r="B886" i="1"/>
  <c r="C886" i="1"/>
  <c r="D886" i="1"/>
  <c r="B887" i="1"/>
  <c r="C887" i="1"/>
  <c r="D887" i="1"/>
  <c r="B888" i="1"/>
  <c r="C888" i="1"/>
  <c r="D888" i="1"/>
  <c r="B832" i="1"/>
  <c r="C832" i="1"/>
  <c r="D832" i="1"/>
  <c r="B833" i="1"/>
  <c r="C833" i="1"/>
  <c r="D833" i="1"/>
  <c r="B834" i="1"/>
  <c r="C834" i="1"/>
  <c r="D834" i="1"/>
  <c r="B835" i="1"/>
  <c r="C835" i="1"/>
  <c r="D835" i="1"/>
  <c r="B836" i="1"/>
  <c r="C836" i="1"/>
  <c r="D836" i="1"/>
  <c r="B837" i="1"/>
  <c r="C837" i="1"/>
  <c r="D837" i="1"/>
  <c r="B838" i="1"/>
  <c r="C838" i="1"/>
  <c r="D838" i="1"/>
  <c r="B839" i="1"/>
  <c r="C839" i="1"/>
  <c r="D839" i="1"/>
  <c r="B840" i="1"/>
  <c r="C840" i="1"/>
  <c r="D840" i="1"/>
  <c r="B841" i="1"/>
  <c r="C841" i="1"/>
  <c r="D841" i="1"/>
  <c r="B842" i="1"/>
  <c r="C842" i="1"/>
  <c r="D842" i="1"/>
  <c r="B843" i="1"/>
  <c r="C843" i="1"/>
  <c r="D843" i="1"/>
  <c r="B844" i="1"/>
  <c r="C844" i="1"/>
  <c r="D844" i="1"/>
  <c r="B845" i="1"/>
  <c r="C845" i="1"/>
  <c r="D845" i="1"/>
  <c r="B846" i="1"/>
  <c r="C846" i="1"/>
  <c r="D846" i="1"/>
  <c r="B847" i="1"/>
  <c r="C847" i="1"/>
  <c r="D847" i="1"/>
  <c r="B848" i="1"/>
  <c r="C848" i="1"/>
  <c r="D848" i="1"/>
  <c r="B849" i="1"/>
  <c r="C849" i="1"/>
  <c r="D849" i="1"/>
  <c r="B850" i="1"/>
  <c r="C850" i="1"/>
  <c r="D850" i="1"/>
  <c r="B851" i="1"/>
  <c r="C851" i="1"/>
  <c r="D851" i="1"/>
  <c r="B852" i="1"/>
  <c r="C852" i="1"/>
  <c r="D852" i="1"/>
  <c r="B853" i="1"/>
  <c r="C853" i="1"/>
  <c r="D853" i="1"/>
  <c r="B854" i="1"/>
  <c r="C854" i="1"/>
  <c r="D854" i="1"/>
  <c r="B855" i="1"/>
  <c r="C855" i="1"/>
  <c r="D855" i="1"/>
  <c r="B856" i="1"/>
  <c r="C856" i="1"/>
  <c r="D856" i="1"/>
  <c r="B857" i="1"/>
  <c r="C857" i="1"/>
  <c r="D857" i="1"/>
  <c r="B858" i="1"/>
  <c r="C858" i="1"/>
  <c r="D858" i="1"/>
  <c r="B802" i="1"/>
  <c r="C802" i="1"/>
  <c r="D802" i="1"/>
  <c r="B803" i="1"/>
  <c r="C803" i="1"/>
  <c r="D803" i="1"/>
  <c r="B804" i="1"/>
  <c r="C804" i="1"/>
  <c r="D804" i="1"/>
  <c r="B805" i="1"/>
  <c r="C805" i="1"/>
  <c r="D805" i="1"/>
  <c r="B806" i="1"/>
  <c r="C806" i="1"/>
  <c r="D806" i="1"/>
  <c r="B807" i="1"/>
  <c r="C807" i="1"/>
  <c r="D807" i="1"/>
  <c r="B808" i="1"/>
  <c r="C808" i="1"/>
  <c r="D808" i="1"/>
  <c r="B809" i="1"/>
  <c r="C809" i="1"/>
  <c r="D809" i="1"/>
  <c r="B810" i="1"/>
  <c r="C810" i="1"/>
  <c r="D810" i="1"/>
  <c r="B811" i="1"/>
  <c r="C811" i="1"/>
  <c r="D811" i="1"/>
  <c r="B812" i="1"/>
  <c r="C812" i="1"/>
  <c r="D812" i="1"/>
  <c r="B813" i="1"/>
  <c r="C813" i="1"/>
  <c r="D813" i="1"/>
  <c r="B814" i="1"/>
  <c r="C814" i="1"/>
  <c r="D814" i="1"/>
  <c r="B815" i="1"/>
  <c r="C815" i="1"/>
  <c r="D815" i="1"/>
  <c r="B816" i="1"/>
  <c r="C816" i="1"/>
  <c r="D816" i="1"/>
  <c r="B817" i="1"/>
  <c r="C817" i="1"/>
  <c r="D817" i="1"/>
  <c r="B818" i="1"/>
  <c r="C818" i="1"/>
  <c r="D818" i="1"/>
  <c r="B819" i="1"/>
  <c r="C819" i="1"/>
  <c r="D819" i="1"/>
  <c r="B820" i="1"/>
  <c r="C820" i="1"/>
  <c r="D820" i="1"/>
  <c r="B821" i="1"/>
  <c r="C821" i="1"/>
  <c r="D821" i="1"/>
  <c r="B822" i="1"/>
  <c r="C822" i="1"/>
  <c r="D822" i="1"/>
  <c r="B823" i="1"/>
  <c r="C823" i="1"/>
  <c r="D823" i="1"/>
  <c r="B824" i="1"/>
  <c r="C824" i="1"/>
  <c r="D824" i="1"/>
  <c r="B825" i="1"/>
  <c r="C825" i="1"/>
  <c r="D825" i="1"/>
  <c r="B826" i="1"/>
  <c r="C826" i="1"/>
  <c r="D826" i="1"/>
  <c r="B827" i="1"/>
  <c r="C827" i="1"/>
  <c r="D827" i="1"/>
  <c r="B828" i="1"/>
  <c r="C828" i="1"/>
  <c r="D828" i="1"/>
  <c r="B772" i="1"/>
  <c r="C772" i="1"/>
  <c r="D772" i="1"/>
  <c r="B773" i="1"/>
  <c r="C773" i="1"/>
  <c r="D773" i="1"/>
  <c r="B774" i="1"/>
  <c r="C774" i="1"/>
  <c r="D774" i="1"/>
  <c r="B775" i="1"/>
  <c r="C775" i="1"/>
  <c r="D775" i="1"/>
  <c r="B776" i="1"/>
  <c r="C776" i="1"/>
  <c r="D776" i="1"/>
  <c r="B777" i="1"/>
  <c r="C777" i="1"/>
  <c r="D777" i="1"/>
  <c r="B778" i="1"/>
  <c r="C778" i="1"/>
  <c r="D778" i="1"/>
  <c r="B779" i="1"/>
  <c r="C779" i="1"/>
  <c r="D779" i="1"/>
  <c r="B780" i="1"/>
  <c r="C780" i="1"/>
  <c r="D780" i="1"/>
  <c r="B781" i="1"/>
  <c r="C781" i="1"/>
  <c r="D781" i="1"/>
  <c r="B782" i="1"/>
  <c r="C782" i="1"/>
  <c r="D782" i="1"/>
  <c r="B783" i="1"/>
  <c r="C783" i="1"/>
  <c r="D783" i="1"/>
  <c r="B784" i="1"/>
  <c r="C784" i="1"/>
  <c r="D784" i="1"/>
  <c r="B785" i="1"/>
  <c r="C785" i="1"/>
  <c r="D785" i="1"/>
  <c r="B786" i="1"/>
  <c r="C786" i="1"/>
  <c r="D786" i="1"/>
  <c r="B787" i="1"/>
  <c r="C787" i="1"/>
  <c r="D787" i="1"/>
  <c r="B788" i="1"/>
  <c r="C788" i="1"/>
  <c r="D788" i="1"/>
  <c r="B789" i="1"/>
  <c r="C789" i="1"/>
  <c r="D789" i="1"/>
  <c r="B790" i="1"/>
  <c r="C790" i="1"/>
  <c r="D790" i="1"/>
  <c r="B791" i="1"/>
  <c r="C791" i="1"/>
  <c r="D791" i="1"/>
  <c r="B792" i="1"/>
  <c r="C792" i="1"/>
  <c r="D792" i="1"/>
  <c r="B793" i="1"/>
  <c r="C793" i="1"/>
  <c r="D793" i="1"/>
  <c r="B794" i="1"/>
  <c r="C794" i="1"/>
  <c r="D794" i="1"/>
  <c r="B795" i="1"/>
  <c r="C795" i="1"/>
  <c r="D795" i="1"/>
  <c r="B796" i="1"/>
  <c r="C796" i="1"/>
  <c r="D796" i="1"/>
  <c r="B797" i="1"/>
  <c r="C797" i="1"/>
  <c r="D797" i="1"/>
  <c r="B798" i="1"/>
  <c r="C798" i="1"/>
  <c r="D798" i="1"/>
  <c r="B742" i="1"/>
  <c r="C742" i="1"/>
  <c r="D742" i="1"/>
  <c r="B743" i="1"/>
  <c r="C743" i="1"/>
  <c r="D743" i="1"/>
  <c r="B744" i="1"/>
  <c r="C744" i="1"/>
  <c r="D744" i="1"/>
  <c r="B745" i="1"/>
  <c r="C745" i="1"/>
  <c r="D745" i="1"/>
  <c r="B746" i="1"/>
  <c r="C746" i="1"/>
  <c r="D746" i="1"/>
  <c r="B747" i="1"/>
  <c r="C747" i="1"/>
  <c r="D747" i="1"/>
  <c r="B748" i="1"/>
  <c r="C748" i="1"/>
  <c r="D748" i="1"/>
  <c r="B749" i="1"/>
  <c r="C749" i="1"/>
  <c r="D749" i="1"/>
  <c r="B750" i="1"/>
  <c r="C750" i="1"/>
  <c r="D750" i="1"/>
  <c r="B751" i="1"/>
  <c r="C751" i="1"/>
  <c r="D751" i="1"/>
  <c r="B752" i="1"/>
  <c r="C752" i="1"/>
  <c r="D752" i="1"/>
  <c r="B753" i="1"/>
  <c r="C753" i="1"/>
  <c r="D753" i="1"/>
  <c r="B754" i="1"/>
  <c r="C754" i="1"/>
  <c r="D754" i="1"/>
  <c r="B755" i="1"/>
  <c r="C755" i="1"/>
  <c r="D755" i="1"/>
  <c r="B756" i="1"/>
  <c r="C756" i="1"/>
  <c r="D756" i="1"/>
  <c r="B757" i="1"/>
  <c r="C757" i="1"/>
  <c r="D757" i="1"/>
  <c r="B758" i="1"/>
  <c r="C758" i="1"/>
  <c r="D758" i="1"/>
  <c r="B759" i="1"/>
  <c r="C759" i="1"/>
  <c r="D759" i="1"/>
  <c r="B760" i="1"/>
  <c r="C760" i="1"/>
  <c r="D760" i="1"/>
  <c r="B761" i="1"/>
  <c r="C761" i="1"/>
  <c r="D761" i="1"/>
  <c r="B762" i="1"/>
  <c r="C762" i="1"/>
  <c r="D762" i="1"/>
  <c r="B763" i="1"/>
  <c r="C763" i="1"/>
  <c r="D763" i="1"/>
  <c r="B764" i="1"/>
  <c r="C764" i="1"/>
  <c r="D764" i="1"/>
  <c r="B765" i="1"/>
  <c r="C765" i="1"/>
  <c r="D765" i="1"/>
  <c r="B766" i="1"/>
  <c r="C766" i="1"/>
  <c r="D766" i="1"/>
  <c r="B767" i="1"/>
  <c r="C767" i="1"/>
  <c r="D767" i="1"/>
  <c r="B768" i="1"/>
  <c r="C768" i="1"/>
  <c r="D768" i="1"/>
  <c r="B712" i="1"/>
  <c r="C712" i="1"/>
  <c r="D712" i="1"/>
  <c r="B713" i="1"/>
  <c r="C713" i="1"/>
  <c r="D713" i="1"/>
  <c r="B714" i="1"/>
  <c r="C714" i="1"/>
  <c r="D714" i="1"/>
  <c r="B715" i="1"/>
  <c r="C715" i="1"/>
  <c r="D715" i="1"/>
  <c r="B716" i="1"/>
  <c r="C716" i="1"/>
  <c r="D716" i="1"/>
  <c r="B717" i="1"/>
  <c r="C717" i="1"/>
  <c r="D717" i="1"/>
  <c r="B718" i="1"/>
  <c r="C718" i="1"/>
  <c r="D718" i="1"/>
  <c r="B719" i="1"/>
  <c r="C719" i="1"/>
  <c r="D719" i="1"/>
  <c r="B720" i="1"/>
  <c r="C720" i="1"/>
  <c r="D720" i="1"/>
  <c r="B721" i="1"/>
  <c r="C721" i="1"/>
  <c r="D721" i="1"/>
  <c r="B722" i="1"/>
  <c r="C722" i="1"/>
  <c r="D722" i="1"/>
  <c r="B723" i="1"/>
  <c r="C723" i="1"/>
  <c r="D723" i="1"/>
  <c r="B724" i="1"/>
  <c r="C724" i="1"/>
  <c r="D724" i="1"/>
  <c r="B725" i="1"/>
  <c r="C725" i="1"/>
  <c r="D725" i="1"/>
  <c r="B726" i="1"/>
  <c r="C726" i="1"/>
  <c r="D726" i="1"/>
  <c r="B727" i="1"/>
  <c r="C727" i="1"/>
  <c r="D727" i="1"/>
  <c r="B728" i="1"/>
  <c r="C728" i="1"/>
  <c r="D728" i="1"/>
  <c r="B729" i="1"/>
  <c r="C729" i="1"/>
  <c r="D729" i="1"/>
  <c r="B730" i="1"/>
  <c r="C730" i="1"/>
  <c r="D730" i="1"/>
  <c r="B731" i="1"/>
  <c r="C731" i="1"/>
  <c r="D731" i="1"/>
  <c r="B732" i="1"/>
  <c r="C732" i="1"/>
  <c r="D732" i="1"/>
  <c r="B733" i="1"/>
  <c r="C733" i="1"/>
  <c r="D733" i="1"/>
  <c r="B734" i="1"/>
  <c r="C734" i="1"/>
  <c r="D734" i="1"/>
  <c r="B735" i="1"/>
  <c r="C735" i="1"/>
  <c r="D735" i="1"/>
  <c r="B736" i="1"/>
  <c r="C736" i="1"/>
  <c r="D736" i="1"/>
  <c r="B737" i="1"/>
  <c r="C737" i="1"/>
  <c r="D737" i="1"/>
  <c r="B738" i="1"/>
  <c r="C738" i="1"/>
  <c r="D738" i="1"/>
  <c r="B682" i="1"/>
  <c r="C682" i="1"/>
  <c r="D682" i="1"/>
  <c r="B683" i="1"/>
  <c r="C683" i="1"/>
  <c r="D683" i="1"/>
  <c r="B684" i="1"/>
  <c r="C684" i="1"/>
  <c r="D684" i="1"/>
  <c r="B685" i="1"/>
  <c r="C685" i="1"/>
  <c r="D685" i="1"/>
  <c r="B686" i="1"/>
  <c r="C686" i="1"/>
  <c r="D686" i="1"/>
  <c r="B687" i="1"/>
  <c r="C687" i="1"/>
  <c r="D687" i="1"/>
  <c r="B688" i="1"/>
  <c r="C688" i="1"/>
  <c r="D688" i="1"/>
  <c r="B689" i="1"/>
  <c r="C689" i="1"/>
  <c r="D689" i="1"/>
  <c r="B690" i="1"/>
  <c r="C690" i="1"/>
  <c r="D690" i="1"/>
  <c r="B691" i="1"/>
  <c r="C691" i="1"/>
  <c r="D691" i="1"/>
  <c r="B692" i="1"/>
  <c r="C692" i="1"/>
  <c r="D692" i="1"/>
  <c r="B693" i="1"/>
  <c r="C693" i="1"/>
  <c r="D693" i="1"/>
  <c r="B694" i="1"/>
  <c r="C694" i="1"/>
  <c r="D694" i="1"/>
  <c r="B695" i="1"/>
  <c r="C695" i="1"/>
  <c r="D695" i="1"/>
  <c r="B696" i="1"/>
  <c r="C696" i="1"/>
  <c r="D696" i="1"/>
  <c r="B697" i="1"/>
  <c r="C697" i="1"/>
  <c r="D697" i="1"/>
  <c r="B698" i="1"/>
  <c r="C698" i="1"/>
  <c r="D698" i="1"/>
  <c r="B699" i="1"/>
  <c r="C699" i="1"/>
  <c r="D699" i="1"/>
  <c r="B700" i="1"/>
  <c r="C700" i="1"/>
  <c r="D700" i="1"/>
  <c r="B701" i="1"/>
  <c r="C701" i="1"/>
  <c r="D701" i="1"/>
  <c r="B702" i="1"/>
  <c r="C702" i="1"/>
  <c r="D702" i="1"/>
  <c r="B703" i="1"/>
  <c r="C703" i="1"/>
  <c r="D703" i="1"/>
  <c r="B704" i="1"/>
  <c r="C704" i="1"/>
  <c r="D704" i="1"/>
  <c r="B705" i="1"/>
  <c r="C705" i="1"/>
  <c r="D705" i="1"/>
  <c r="B706" i="1"/>
  <c r="C706" i="1"/>
  <c r="D706" i="1"/>
  <c r="B707" i="1"/>
  <c r="C707" i="1"/>
  <c r="D707" i="1"/>
  <c r="B708" i="1"/>
  <c r="C708" i="1"/>
  <c r="D708" i="1"/>
  <c r="B652" i="1"/>
  <c r="C652" i="1"/>
  <c r="D652" i="1"/>
  <c r="B653" i="1"/>
  <c r="C653" i="1"/>
  <c r="D653" i="1"/>
  <c r="B654" i="1"/>
  <c r="C654" i="1"/>
  <c r="D654" i="1"/>
  <c r="B655" i="1"/>
  <c r="C655" i="1"/>
  <c r="D655" i="1"/>
  <c r="B656" i="1"/>
  <c r="C656" i="1"/>
  <c r="D656" i="1"/>
  <c r="B657" i="1"/>
  <c r="C657" i="1"/>
  <c r="D657" i="1"/>
  <c r="B658" i="1"/>
  <c r="C658" i="1"/>
  <c r="D658" i="1"/>
  <c r="B659" i="1"/>
  <c r="C659" i="1"/>
  <c r="D659" i="1"/>
  <c r="B660" i="1"/>
  <c r="C660" i="1"/>
  <c r="D660" i="1"/>
  <c r="B661" i="1"/>
  <c r="C661" i="1"/>
  <c r="D661" i="1"/>
  <c r="B662" i="1"/>
  <c r="C662" i="1"/>
  <c r="D662" i="1"/>
  <c r="B663" i="1"/>
  <c r="C663" i="1"/>
  <c r="D663" i="1"/>
  <c r="B664" i="1"/>
  <c r="C664" i="1"/>
  <c r="D664" i="1"/>
  <c r="B665" i="1"/>
  <c r="C665" i="1"/>
  <c r="D665" i="1"/>
  <c r="B666" i="1"/>
  <c r="C666" i="1"/>
  <c r="D666" i="1"/>
  <c r="B667" i="1"/>
  <c r="C667" i="1"/>
  <c r="D667" i="1"/>
  <c r="B668" i="1"/>
  <c r="C668" i="1"/>
  <c r="D668" i="1"/>
  <c r="B669" i="1"/>
  <c r="C669" i="1"/>
  <c r="D669" i="1"/>
  <c r="B670" i="1"/>
  <c r="C670" i="1"/>
  <c r="D670" i="1"/>
  <c r="B671" i="1"/>
  <c r="C671" i="1"/>
  <c r="D671" i="1"/>
  <c r="B672" i="1"/>
  <c r="C672" i="1"/>
  <c r="D672" i="1"/>
  <c r="B673" i="1"/>
  <c r="C673" i="1"/>
  <c r="D673" i="1"/>
  <c r="B674" i="1"/>
  <c r="C674" i="1"/>
  <c r="D674" i="1"/>
  <c r="B675" i="1"/>
  <c r="C675" i="1"/>
  <c r="D675" i="1"/>
  <c r="B676" i="1"/>
  <c r="C676" i="1"/>
  <c r="D676" i="1"/>
  <c r="B677" i="1"/>
  <c r="C677" i="1"/>
  <c r="D677" i="1"/>
  <c r="B678" i="1"/>
  <c r="C678" i="1"/>
  <c r="D678" i="1"/>
  <c r="B622" i="1"/>
  <c r="C622" i="1"/>
  <c r="D622" i="1"/>
  <c r="B623" i="1"/>
  <c r="C623" i="1"/>
  <c r="D623" i="1"/>
  <c r="B624" i="1"/>
  <c r="C624" i="1"/>
  <c r="D624" i="1"/>
  <c r="B625" i="1"/>
  <c r="C625" i="1"/>
  <c r="D625" i="1"/>
  <c r="B626" i="1"/>
  <c r="C626" i="1"/>
  <c r="D626" i="1"/>
  <c r="B627" i="1"/>
  <c r="C627" i="1"/>
  <c r="D627" i="1"/>
  <c r="B628" i="1"/>
  <c r="C628" i="1"/>
  <c r="D628" i="1"/>
  <c r="B629" i="1"/>
  <c r="C629" i="1"/>
  <c r="D629" i="1"/>
  <c r="B630" i="1"/>
  <c r="C630" i="1"/>
  <c r="D630" i="1"/>
  <c r="B631" i="1"/>
  <c r="C631" i="1"/>
  <c r="D631" i="1"/>
  <c r="B632" i="1"/>
  <c r="C632" i="1"/>
  <c r="D632" i="1"/>
  <c r="B633" i="1"/>
  <c r="C633" i="1"/>
  <c r="D633" i="1"/>
  <c r="B634" i="1"/>
  <c r="C634" i="1"/>
  <c r="D634" i="1"/>
  <c r="B635" i="1"/>
  <c r="C635" i="1"/>
  <c r="D635" i="1"/>
  <c r="B636" i="1"/>
  <c r="C636" i="1"/>
  <c r="D636" i="1"/>
  <c r="B637" i="1"/>
  <c r="C637" i="1"/>
  <c r="D637" i="1"/>
  <c r="B638" i="1"/>
  <c r="C638" i="1"/>
  <c r="D638" i="1"/>
  <c r="B639" i="1"/>
  <c r="C639" i="1"/>
  <c r="D639" i="1"/>
  <c r="B640" i="1"/>
  <c r="C640" i="1"/>
  <c r="D640" i="1"/>
  <c r="B641" i="1"/>
  <c r="C641" i="1"/>
  <c r="D641" i="1"/>
  <c r="B642" i="1"/>
  <c r="C642" i="1"/>
  <c r="D642" i="1"/>
  <c r="B643" i="1"/>
  <c r="C643" i="1"/>
  <c r="D643" i="1"/>
  <c r="B644" i="1"/>
  <c r="C644" i="1"/>
  <c r="D644" i="1"/>
  <c r="B645" i="1"/>
  <c r="C645" i="1"/>
  <c r="D645" i="1"/>
  <c r="B646" i="1"/>
  <c r="C646" i="1"/>
  <c r="D646" i="1"/>
  <c r="B647" i="1"/>
  <c r="C647" i="1"/>
  <c r="D647" i="1"/>
  <c r="B648" i="1"/>
  <c r="C648" i="1"/>
  <c r="D648" i="1"/>
  <c r="D1341" i="1"/>
  <c r="D1311" i="1"/>
  <c r="D1281" i="1"/>
  <c r="D1251" i="1"/>
  <c r="D1221" i="1"/>
  <c r="D1191" i="1"/>
  <c r="D1161" i="1"/>
  <c r="D1131" i="1"/>
  <c r="D1101" i="1"/>
  <c r="D1071" i="1"/>
  <c r="D1041" i="1"/>
  <c r="D1011" i="1"/>
  <c r="D981" i="1"/>
  <c r="D951" i="1"/>
  <c r="D921" i="1"/>
  <c r="D891" i="1"/>
  <c r="D861" i="1"/>
  <c r="D831" i="1"/>
  <c r="D801" i="1"/>
  <c r="D771" i="1"/>
  <c r="D741" i="1"/>
  <c r="D711" i="1"/>
  <c r="D681" i="1"/>
  <c r="D651" i="1"/>
  <c r="D621" i="1"/>
  <c r="D591" i="1"/>
  <c r="D561" i="1"/>
  <c r="D531" i="1"/>
  <c r="C1341" i="1"/>
  <c r="C1311" i="1"/>
  <c r="C1281" i="1"/>
  <c r="C1251" i="1"/>
  <c r="C1221" i="1"/>
  <c r="C1191" i="1"/>
  <c r="C1161" i="1"/>
  <c r="C1131" i="1"/>
  <c r="C1101" i="1"/>
  <c r="C1071" i="1"/>
  <c r="C1041" i="1"/>
  <c r="C1011" i="1"/>
  <c r="C981" i="1"/>
  <c r="C951" i="1"/>
  <c r="C921" i="1"/>
  <c r="C891" i="1"/>
  <c r="C861" i="1"/>
  <c r="C831" i="1"/>
  <c r="C801" i="1"/>
  <c r="C771" i="1"/>
  <c r="C741" i="1"/>
  <c r="C711" i="1"/>
  <c r="C681" i="1"/>
  <c r="C651" i="1"/>
  <c r="C621" i="1"/>
  <c r="C591" i="1"/>
  <c r="C561" i="1"/>
  <c r="C531" i="1"/>
  <c r="B1341" i="1"/>
  <c r="B1311" i="1"/>
  <c r="B1281" i="1"/>
  <c r="B1251" i="1"/>
  <c r="B1221" i="1"/>
  <c r="B1191" i="1"/>
  <c r="B1161" i="1"/>
  <c r="B1131" i="1"/>
  <c r="B1101" i="1"/>
  <c r="B1071" i="1"/>
  <c r="B1041" i="1"/>
  <c r="B1011" i="1"/>
  <c r="B981" i="1"/>
  <c r="B951" i="1"/>
  <c r="B921" i="1"/>
  <c r="B891" i="1"/>
  <c r="B861" i="1"/>
  <c r="B831" i="1"/>
  <c r="B801" i="1"/>
  <c r="B771" i="1"/>
  <c r="B741" i="1"/>
  <c r="B711" i="1"/>
  <c r="B681" i="1"/>
  <c r="B651" i="1"/>
  <c r="B621" i="1"/>
  <c r="B591" i="1"/>
  <c r="B561" i="1"/>
  <c r="B531" i="1"/>
  <c r="B502" i="1"/>
  <c r="C502" i="1"/>
  <c r="D502" i="1"/>
  <c r="B503" i="1"/>
  <c r="C503" i="1"/>
  <c r="D503" i="1"/>
  <c r="B504" i="1"/>
  <c r="C504" i="1"/>
  <c r="D504" i="1"/>
  <c r="B505" i="1"/>
  <c r="C505" i="1"/>
  <c r="D505" i="1"/>
  <c r="B506" i="1"/>
  <c r="C506" i="1"/>
  <c r="D506" i="1"/>
  <c r="B507" i="1"/>
  <c r="C507" i="1"/>
  <c r="D507" i="1"/>
  <c r="B508" i="1"/>
  <c r="C508" i="1"/>
  <c r="D508" i="1"/>
  <c r="B509" i="1"/>
  <c r="C509" i="1"/>
  <c r="D509" i="1"/>
  <c r="B510" i="1"/>
  <c r="C510" i="1"/>
  <c r="D510" i="1"/>
  <c r="B511" i="1"/>
  <c r="C511" i="1"/>
  <c r="D511" i="1"/>
  <c r="B512" i="1"/>
  <c r="C512" i="1"/>
  <c r="D512" i="1"/>
  <c r="B513" i="1"/>
  <c r="C513" i="1"/>
  <c r="D513" i="1"/>
  <c r="B514" i="1"/>
  <c r="C514" i="1"/>
  <c r="D514" i="1"/>
  <c r="B515" i="1"/>
  <c r="C515" i="1"/>
  <c r="D515" i="1"/>
  <c r="B516" i="1"/>
  <c r="C516" i="1"/>
  <c r="D516" i="1"/>
  <c r="B517" i="1"/>
  <c r="C517" i="1"/>
  <c r="D517" i="1"/>
  <c r="B518" i="1"/>
  <c r="C518" i="1"/>
  <c r="D518" i="1"/>
  <c r="B519" i="1"/>
  <c r="C519" i="1"/>
  <c r="D519" i="1"/>
  <c r="B520" i="1"/>
  <c r="C520" i="1"/>
  <c r="D520" i="1"/>
  <c r="B521" i="1"/>
  <c r="C521" i="1"/>
  <c r="D521" i="1"/>
  <c r="B522" i="1"/>
  <c r="C522" i="1"/>
  <c r="D522" i="1"/>
  <c r="B523" i="1"/>
  <c r="C523" i="1"/>
  <c r="D523" i="1"/>
  <c r="B524" i="1"/>
  <c r="C524" i="1"/>
  <c r="D524" i="1"/>
  <c r="B525" i="1"/>
  <c r="C525" i="1"/>
  <c r="D525" i="1"/>
  <c r="B526" i="1"/>
  <c r="C526" i="1"/>
  <c r="D526" i="1"/>
  <c r="B527" i="1"/>
  <c r="C527" i="1"/>
  <c r="D527" i="1"/>
  <c r="B528" i="1"/>
  <c r="C528" i="1"/>
  <c r="D528" i="1"/>
  <c r="D501" i="1"/>
  <c r="C501" i="1"/>
  <c r="B501" i="1"/>
  <c r="B472" i="1"/>
  <c r="C472" i="1"/>
  <c r="D472" i="1"/>
  <c r="B473" i="1"/>
  <c r="C473" i="1"/>
  <c r="D473" i="1"/>
  <c r="B474" i="1"/>
  <c r="C474" i="1"/>
  <c r="D474" i="1"/>
  <c r="B475" i="1"/>
  <c r="C475" i="1"/>
  <c r="D475" i="1"/>
  <c r="B476" i="1"/>
  <c r="C476" i="1"/>
  <c r="D476" i="1"/>
  <c r="B477" i="1"/>
  <c r="C477" i="1"/>
  <c r="D477" i="1"/>
  <c r="B478" i="1"/>
  <c r="C478" i="1"/>
  <c r="D478" i="1"/>
  <c r="B479" i="1"/>
  <c r="C479" i="1"/>
  <c r="D479" i="1"/>
  <c r="B480" i="1"/>
  <c r="C480" i="1"/>
  <c r="D480" i="1"/>
  <c r="B481" i="1"/>
  <c r="C481" i="1"/>
  <c r="D481" i="1"/>
  <c r="B482" i="1"/>
  <c r="C482" i="1"/>
  <c r="D482" i="1"/>
  <c r="B483" i="1"/>
  <c r="C483" i="1"/>
  <c r="D483" i="1"/>
  <c r="B484" i="1"/>
  <c r="C484" i="1"/>
  <c r="D484" i="1"/>
  <c r="B485" i="1"/>
  <c r="C485" i="1"/>
  <c r="D485" i="1"/>
  <c r="B486" i="1"/>
  <c r="C486" i="1"/>
  <c r="D486" i="1"/>
  <c r="B487" i="1"/>
  <c r="C487" i="1"/>
  <c r="D487" i="1"/>
  <c r="B488" i="1"/>
  <c r="C488" i="1"/>
  <c r="D488" i="1"/>
  <c r="B489" i="1"/>
  <c r="C489" i="1"/>
  <c r="D489" i="1"/>
  <c r="B490" i="1"/>
  <c r="C490" i="1"/>
  <c r="D490" i="1"/>
  <c r="B491" i="1"/>
  <c r="C491" i="1"/>
  <c r="D491" i="1"/>
  <c r="B492" i="1"/>
  <c r="C492" i="1"/>
  <c r="D492" i="1"/>
  <c r="B493" i="1"/>
  <c r="C493" i="1"/>
  <c r="D493" i="1"/>
  <c r="B494" i="1"/>
  <c r="C494" i="1"/>
  <c r="D494" i="1"/>
  <c r="B495" i="1"/>
  <c r="C495" i="1"/>
  <c r="D495" i="1"/>
  <c r="B496" i="1"/>
  <c r="C496" i="1"/>
  <c r="D496" i="1"/>
  <c r="B497" i="1"/>
  <c r="C497" i="1"/>
  <c r="D497" i="1"/>
  <c r="B498" i="1"/>
  <c r="C498" i="1"/>
  <c r="D498" i="1"/>
  <c r="D471" i="1"/>
  <c r="C471" i="1"/>
  <c r="B471" i="1"/>
  <c r="B442" i="1"/>
  <c r="C442" i="1"/>
  <c r="D442" i="1"/>
  <c r="B443" i="1"/>
  <c r="C443" i="1"/>
  <c r="D443" i="1"/>
  <c r="B444" i="1"/>
  <c r="C444" i="1"/>
  <c r="D444" i="1"/>
  <c r="B445" i="1"/>
  <c r="C445" i="1"/>
  <c r="D445" i="1"/>
  <c r="B446" i="1"/>
  <c r="C446" i="1"/>
  <c r="D446" i="1"/>
  <c r="B447" i="1"/>
  <c r="C447" i="1"/>
  <c r="D447" i="1"/>
  <c r="B448" i="1"/>
  <c r="C448" i="1"/>
  <c r="D448" i="1"/>
  <c r="B449" i="1"/>
  <c r="C449" i="1"/>
  <c r="D449" i="1"/>
  <c r="B450" i="1"/>
  <c r="C450" i="1"/>
  <c r="D450" i="1"/>
  <c r="B451" i="1"/>
  <c r="C451" i="1"/>
  <c r="D451" i="1"/>
  <c r="B452" i="1"/>
  <c r="C452" i="1"/>
  <c r="D452" i="1"/>
  <c r="B453" i="1"/>
  <c r="C453" i="1"/>
  <c r="D453" i="1"/>
  <c r="B454" i="1"/>
  <c r="C454" i="1"/>
  <c r="D454" i="1"/>
  <c r="B455" i="1"/>
  <c r="C455" i="1"/>
  <c r="D455" i="1"/>
  <c r="B456" i="1"/>
  <c r="C456" i="1"/>
  <c r="D456" i="1"/>
  <c r="B457" i="1"/>
  <c r="C457" i="1"/>
  <c r="D457" i="1"/>
  <c r="B458" i="1"/>
  <c r="C458" i="1"/>
  <c r="D458" i="1"/>
  <c r="B459" i="1"/>
  <c r="C459" i="1"/>
  <c r="D459" i="1"/>
  <c r="B460" i="1"/>
  <c r="C460" i="1"/>
  <c r="D460" i="1"/>
  <c r="B461" i="1"/>
  <c r="C461" i="1"/>
  <c r="D461" i="1"/>
  <c r="B462" i="1"/>
  <c r="C462" i="1"/>
  <c r="D462" i="1"/>
  <c r="B463" i="1"/>
  <c r="C463" i="1"/>
  <c r="D463" i="1"/>
  <c r="B464" i="1"/>
  <c r="C464" i="1"/>
  <c r="D464" i="1"/>
  <c r="B465" i="1"/>
  <c r="C465" i="1"/>
  <c r="D465" i="1"/>
  <c r="B466" i="1"/>
  <c r="C466" i="1"/>
  <c r="D466" i="1"/>
  <c r="B467" i="1"/>
  <c r="C467" i="1"/>
  <c r="D467" i="1"/>
  <c r="B468" i="1"/>
  <c r="C468" i="1"/>
  <c r="D468" i="1"/>
  <c r="B441" i="1"/>
  <c r="B412" i="1"/>
  <c r="C412" i="1"/>
  <c r="D412" i="1"/>
  <c r="B413" i="1"/>
  <c r="C413" i="1"/>
  <c r="D413" i="1"/>
  <c r="B414" i="1"/>
  <c r="C414" i="1"/>
  <c r="D414" i="1"/>
  <c r="B415" i="1"/>
  <c r="C415" i="1"/>
  <c r="D415" i="1"/>
  <c r="B416" i="1"/>
  <c r="C416" i="1"/>
  <c r="D416" i="1"/>
  <c r="B417" i="1"/>
  <c r="C417" i="1"/>
  <c r="D417" i="1"/>
  <c r="B418" i="1"/>
  <c r="C418" i="1"/>
  <c r="D418" i="1"/>
  <c r="B419" i="1"/>
  <c r="C419" i="1"/>
  <c r="D419" i="1"/>
  <c r="B420" i="1"/>
  <c r="C420" i="1"/>
  <c r="D420" i="1"/>
  <c r="B421" i="1"/>
  <c r="C421" i="1"/>
  <c r="D421" i="1"/>
  <c r="B422" i="1"/>
  <c r="C422" i="1"/>
  <c r="D422" i="1"/>
  <c r="B423" i="1"/>
  <c r="C423" i="1"/>
  <c r="D423" i="1"/>
  <c r="B424" i="1"/>
  <c r="C424" i="1"/>
  <c r="D424" i="1"/>
  <c r="B425" i="1"/>
  <c r="C425" i="1"/>
  <c r="D425" i="1"/>
  <c r="B426" i="1"/>
  <c r="C426" i="1"/>
  <c r="D426" i="1"/>
  <c r="B427" i="1"/>
  <c r="C427" i="1"/>
  <c r="D427" i="1"/>
  <c r="B428" i="1"/>
  <c r="C428" i="1"/>
  <c r="D428" i="1"/>
  <c r="B429" i="1"/>
  <c r="C429" i="1"/>
  <c r="D429" i="1"/>
  <c r="B430" i="1"/>
  <c r="C430" i="1"/>
  <c r="D430" i="1"/>
  <c r="B431" i="1"/>
  <c r="C431" i="1"/>
  <c r="D431" i="1"/>
  <c r="B432" i="1"/>
  <c r="C432" i="1"/>
  <c r="D432" i="1"/>
  <c r="B433" i="1"/>
  <c r="C433" i="1"/>
  <c r="D433" i="1"/>
  <c r="B434" i="1"/>
  <c r="C434" i="1"/>
  <c r="D434" i="1"/>
  <c r="B435" i="1"/>
  <c r="C435" i="1"/>
  <c r="D435" i="1"/>
  <c r="B436" i="1"/>
  <c r="C436" i="1"/>
  <c r="D436" i="1"/>
  <c r="B437" i="1"/>
  <c r="C437" i="1"/>
  <c r="D437" i="1"/>
  <c r="B438" i="1"/>
  <c r="C438" i="1"/>
  <c r="D438" i="1"/>
  <c r="D411" i="1"/>
  <c r="D441" i="1"/>
  <c r="C441" i="1"/>
  <c r="C411" i="1"/>
  <c r="B411" i="1"/>
  <c r="B382" i="1"/>
  <c r="C382" i="1"/>
  <c r="D382" i="1"/>
  <c r="B383" i="1"/>
  <c r="C383" i="1"/>
  <c r="D383" i="1"/>
  <c r="B384" i="1"/>
  <c r="C384" i="1"/>
  <c r="D384" i="1"/>
  <c r="B385" i="1"/>
  <c r="C385" i="1"/>
  <c r="D385" i="1"/>
  <c r="B386" i="1"/>
  <c r="C386" i="1"/>
  <c r="D386" i="1"/>
  <c r="B387" i="1"/>
  <c r="C387" i="1"/>
  <c r="D387" i="1"/>
  <c r="B388" i="1"/>
  <c r="C388" i="1"/>
  <c r="D388" i="1"/>
  <c r="B389" i="1"/>
  <c r="C389" i="1"/>
  <c r="D389" i="1"/>
  <c r="B390" i="1"/>
  <c r="C390" i="1"/>
  <c r="D390" i="1"/>
  <c r="B391" i="1"/>
  <c r="C391" i="1"/>
  <c r="D391" i="1"/>
  <c r="B392" i="1"/>
  <c r="C392" i="1"/>
  <c r="D392" i="1"/>
  <c r="B393" i="1"/>
  <c r="C393" i="1"/>
  <c r="D393" i="1"/>
  <c r="B394" i="1"/>
  <c r="C394" i="1"/>
  <c r="D394" i="1"/>
  <c r="B395" i="1"/>
  <c r="C395" i="1"/>
  <c r="D395" i="1"/>
  <c r="B396" i="1"/>
  <c r="C396" i="1"/>
  <c r="D396" i="1"/>
  <c r="B397" i="1"/>
  <c r="C397" i="1"/>
  <c r="D397" i="1"/>
  <c r="B398" i="1"/>
  <c r="C398" i="1"/>
  <c r="D398" i="1"/>
  <c r="B399" i="1"/>
  <c r="C399" i="1"/>
  <c r="D399" i="1"/>
  <c r="B400" i="1"/>
  <c r="C400" i="1"/>
  <c r="D400" i="1"/>
  <c r="B401" i="1"/>
  <c r="C401" i="1"/>
  <c r="D401" i="1"/>
  <c r="B402" i="1"/>
  <c r="C402" i="1"/>
  <c r="D402" i="1"/>
  <c r="B403" i="1"/>
  <c r="C403" i="1"/>
  <c r="D403" i="1"/>
  <c r="B404" i="1"/>
  <c r="C404" i="1"/>
  <c r="D404" i="1"/>
  <c r="B405" i="1"/>
  <c r="C405" i="1"/>
  <c r="D405" i="1"/>
  <c r="B406" i="1"/>
  <c r="C406" i="1"/>
  <c r="D406" i="1"/>
  <c r="B407" i="1"/>
  <c r="C407" i="1"/>
  <c r="D407" i="1"/>
  <c r="B408" i="1"/>
  <c r="C408" i="1"/>
  <c r="D408" i="1"/>
  <c r="D381" i="1"/>
  <c r="C381" i="1"/>
  <c r="B381" i="1"/>
  <c r="B352" i="1"/>
  <c r="C352" i="1"/>
  <c r="D352" i="1"/>
  <c r="B353" i="1"/>
  <c r="C353" i="1"/>
  <c r="D353" i="1"/>
  <c r="B354" i="1"/>
  <c r="C354" i="1"/>
  <c r="D354" i="1"/>
  <c r="B355" i="1"/>
  <c r="C355" i="1"/>
  <c r="D355" i="1"/>
  <c r="B356" i="1"/>
  <c r="C356" i="1"/>
  <c r="D356" i="1"/>
  <c r="B357" i="1"/>
  <c r="C357" i="1"/>
  <c r="D357" i="1"/>
  <c r="B358" i="1"/>
  <c r="C358" i="1"/>
  <c r="D358" i="1"/>
  <c r="B359" i="1"/>
  <c r="C359" i="1"/>
  <c r="D359" i="1"/>
  <c r="B360" i="1"/>
  <c r="C360" i="1"/>
  <c r="D360" i="1"/>
  <c r="B361" i="1"/>
  <c r="C361" i="1"/>
  <c r="D361" i="1"/>
  <c r="B362" i="1"/>
  <c r="C362" i="1"/>
  <c r="D362" i="1"/>
  <c r="B363" i="1"/>
  <c r="C363" i="1"/>
  <c r="D363" i="1"/>
  <c r="B364" i="1"/>
  <c r="C364" i="1"/>
  <c r="D364" i="1"/>
  <c r="B365" i="1"/>
  <c r="C365" i="1"/>
  <c r="D365" i="1"/>
  <c r="B366" i="1"/>
  <c r="C366" i="1"/>
  <c r="D366" i="1"/>
  <c r="B367" i="1"/>
  <c r="C367" i="1"/>
  <c r="D367" i="1"/>
  <c r="B368" i="1"/>
  <c r="C368" i="1"/>
  <c r="D368" i="1"/>
  <c r="B369" i="1"/>
  <c r="C369" i="1"/>
  <c r="D369" i="1"/>
  <c r="B370" i="1"/>
  <c r="C370" i="1"/>
  <c r="D370" i="1"/>
  <c r="B371" i="1"/>
  <c r="C371" i="1"/>
  <c r="D371" i="1"/>
  <c r="B372" i="1"/>
  <c r="C372" i="1"/>
  <c r="D372" i="1"/>
  <c r="B373" i="1"/>
  <c r="C373" i="1"/>
  <c r="D373" i="1"/>
  <c r="B374" i="1"/>
  <c r="C374" i="1"/>
  <c r="D374" i="1"/>
  <c r="B375" i="1"/>
  <c r="C375" i="1"/>
  <c r="D375" i="1"/>
  <c r="B376" i="1"/>
  <c r="C376" i="1"/>
  <c r="D376" i="1"/>
  <c r="B377" i="1"/>
  <c r="C377" i="1"/>
  <c r="D377" i="1"/>
  <c r="B378" i="1"/>
  <c r="C378" i="1"/>
  <c r="D378" i="1"/>
  <c r="D351" i="1"/>
  <c r="C351" i="1"/>
  <c r="B351" i="1"/>
  <c r="B322" i="1"/>
  <c r="C322" i="1"/>
  <c r="D322" i="1"/>
  <c r="B323" i="1"/>
  <c r="C323" i="1"/>
  <c r="D323" i="1"/>
  <c r="B324" i="1"/>
  <c r="C324" i="1"/>
  <c r="D324" i="1"/>
  <c r="B325" i="1"/>
  <c r="C325" i="1"/>
  <c r="D325" i="1"/>
  <c r="B326" i="1"/>
  <c r="C326" i="1"/>
  <c r="D326" i="1"/>
  <c r="B327" i="1"/>
  <c r="C327" i="1"/>
  <c r="D327" i="1"/>
  <c r="B328" i="1"/>
  <c r="C328" i="1"/>
  <c r="D328" i="1"/>
  <c r="B329" i="1"/>
  <c r="C329" i="1"/>
  <c r="D329" i="1"/>
  <c r="B330" i="1"/>
  <c r="C330" i="1"/>
  <c r="D330" i="1"/>
  <c r="B331" i="1"/>
  <c r="C331" i="1"/>
  <c r="D331" i="1"/>
  <c r="B332" i="1"/>
  <c r="C332" i="1"/>
  <c r="D332" i="1"/>
  <c r="B333" i="1"/>
  <c r="C333" i="1"/>
  <c r="D333" i="1"/>
  <c r="B334" i="1"/>
  <c r="C334" i="1"/>
  <c r="D334" i="1"/>
  <c r="B335" i="1"/>
  <c r="C335" i="1"/>
  <c r="D335" i="1"/>
  <c r="B336" i="1"/>
  <c r="C336" i="1"/>
  <c r="D336" i="1"/>
  <c r="B337" i="1"/>
  <c r="C337" i="1"/>
  <c r="D337" i="1"/>
  <c r="B338" i="1"/>
  <c r="C338" i="1"/>
  <c r="D338" i="1"/>
  <c r="B339" i="1"/>
  <c r="C339" i="1"/>
  <c r="D339" i="1"/>
  <c r="B340" i="1"/>
  <c r="C340" i="1"/>
  <c r="D340" i="1"/>
  <c r="B341" i="1"/>
  <c r="C341" i="1"/>
  <c r="D341" i="1"/>
  <c r="B342" i="1"/>
  <c r="C342" i="1"/>
  <c r="D342" i="1"/>
  <c r="B343" i="1"/>
  <c r="C343" i="1"/>
  <c r="D343" i="1"/>
  <c r="B344" i="1"/>
  <c r="C344" i="1"/>
  <c r="D344" i="1"/>
  <c r="B345" i="1"/>
  <c r="C345" i="1"/>
  <c r="D345" i="1"/>
  <c r="B346" i="1"/>
  <c r="C346" i="1"/>
  <c r="D346" i="1"/>
  <c r="B347" i="1"/>
  <c r="C347" i="1"/>
  <c r="D347" i="1"/>
  <c r="B348" i="1"/>
  <c r="C348" i="1"/>
  <c r="D348" i="1"/>
  <c r="D321" i="1"/>
  <c r="C321" i="1"/>
  <c r="B321" i="1"/>
  <c r="B292" i="1"/>
  <c r="C292" i="1"/>
  <c r="D292" i="1"/>
  <c r="B293" i="1"/>
  <c r="C293" i="1"/>
  <c r="D293" i="1"/>
  <c r="B294" i="1"/>
  <c r="C294" i="1"/>
  <c r="D294" i="1"/>
  <c r="B295" i="1"/>
  <c r="C295" i="1"/>
  <c r="D295" i="1"/>
  <c r="B296" i="1"/>
  <c r="C296" i="1"/>
  <c r="D296" i="1"/>
  <c r="B297" i="1"/>
  <c r="C297" i="1"/>
  <c r="D297" i="1"/>
  <c r="B298" i="1"/>
  <c r="C298" i="1"/>
  <c r="D298" i="1"/>
  <c r="B299" i="1"/>
  <c r="C299" i="1"/>
  <c r="D299" i="1"/>
  <c r="B300" i="1"/>
  <c r="C300" i="1"/>
  <c r="D300" i="1"/>
  <c r="B301" i="1"/>
  <c r="C301" i="1"/>
  <c r="D301" i="1"/>
  <c r="B302" i="1"/>
  <c r="C302" i="1"/>
  <c r="D302" i="1"/>
  <c r="B303" i="1"/>
  <c r="C303" i="1"/>
  <c r="D303" i="1"/>
  <c r="B304" i="1"/>
  <c r="C304" i="1"/>
  <c r="D304" i="1"/>
  <c r="B305" i="1"/>
  <c r="C305" i="1"/>
  <c r="D305" i="1"/>
  <c r="B306" i="1"/>
  <c r="C306" i="1"/>
  <c r="D306" i="1"/>
  <c r="B307" i="1"/>
  <c r="C307" i="1"/>
  <c r="D307" i="1"/>
  <c r="B308" i="1"/>
  <c r="C308" i="1"/>
  <c r="D308" i="1"/>
  <c r="B309" i="1"/>
  <c r="C309" i="1"/>
  <c r="D309" i="1"/>
  <c r="B310" i="1"/>
  <c r="C310" i="1"/>
  <c r="D310" i="1"/>
  <c r="B311" i="1"/>
  <c r="C311" i="1"/>
  <c r="D311" i="1"/>
  <c r="B312" i="1"/>
  <c r="C312" i="1"/>
  <c r="D312" i="1"/>
  <c r="B313" i="1"/>
  <c r="C313" i="1"/>
  <c r="D313" i="1"/>
  <c r="B314" i="1"/>
  <c r="C314" i="1"/>
  <c r="D314" i="1"/>
  <c r="B315" i="1"/>
  <c r="C315" i="1"/>
  <c r="D315" i="1"/>
  <c r="B316" i="1"/>
  <c r="C316" i="1"/>
  <c r="D316" i="1"/>
  <c r="B317" i="1"/>
  <c r="C317" i="1"/>
  <c r="D317" i="1"/>
  <c r="B318" i="1"/>
  <c r="C318" i="1"/>
  <c r="D318" i="1"/>
  <c r="D291" i="1"/>
  <c r="C291" i="1"/>
  <c r="B291" i="1"/>
  <c r="B262" i="1"/>
  <c r="C262" i="1"/>
  <c r="D262" i="1"/>
  <c r="B263" i="1"/>
  <c r="C263" i="1"/>
  <c r="D263" i="1"/>
  <c r="B264" i="1"/>
  <c r="C264" i="1"/>
  <c r="D264" i="1"/>
  <c r="B265" i="1"/>
  <c r="C265" i="1"/>
  <c r="D265" i="1"/>
  <c r="B266" i="1"/>
  <c r="C266" i="1"/>
  <c r="D266" i="1"/>
  <c r="B267" i="1"/>
  <c r="C267" i="1"/>
  <c r="D267" i="1"/>
  <c r="B268" i="1"/>
  <c r="C268" i="1"/>
  <c r="D268" i="1"/>
  <c r="B269" i="1"/>
  <c r="C269" i="1"/>
  <c r="D269" i="1"/>
  <c r="B270" i="1"/>
  <c r="C270" i="1"/>
  <c r="D270" i="1"/>
  <c r="B271" i="1"/>
  <c r="C271" i="1"/>
  <c r="D271" i="1"/>
  <c r="B272" i="1"/>
  <c r="C272" i="1"/>
  <c r="D272" i="1"/>
  <c r="B273" i="1"/>
  <c r="C273" i="1"/>
  <c r="D273" i="1"/>
  <c r="B274" i="1"/>
  <c r="C274" i="1"/>
  <c r="D274" i="1"/>
  <c r="B275" i="1"/>
  <c r="C275" i="1"/>
  <c r="D275" i="1"/>
  <c r="B276" i="1"/>
  <c r="C276" i="1"/>
  <c r="D276" i="1"/>
  <c r="B277" i="1"/>
  <c r="C277" i="1"/>
  <c r="D277" i="1"/>
  <c r="B278" i="1"/>
  <c r="C278" i="1"/>
  <c r="D278" i="1"/>
  <c r="B279" i="1"/>
  <c r="C279" i="1"/>
  <c r="D279" i="1"/>
  <c r="B280" i="1"/>
  <c r="C280" i="1"/>
  <c r="D280" i="1"/>
  <c r="B281" i="1"/>
  <c r="C281" i="1"/>
  <c r="D281" i="1"/>
  <c r="B282" i="1"/>
  <c r="C282" i="1"/>
  <c r="D282" i="1"/>
  <c r="B283" i="1"/>
  <c r="C283" i="1"/>
  <c r="D283" i="1"/>
  <c r="B284" i="1"/>
  <c r="C284" i="1"/>
  <c r="D284" i="1"/>
  <c r="B285" i="1"/>
  <c r="C285" i="1"/>
  <c r="D285" i="1"/>
  <c r="B286" i="1"/>
  <c r="C286" i="1"/>
  <c r="D286" i="1"/>
  <c r="B287" i="1"/>
  <c r="C287" i="1"/>
  <c r="D287" i="1"/>
  <c r="B288" i="1"/>
  <c r="C288" i="1"/>
  <c r="D288" i="1"/>
  <c r="D261" i="1"/>
  <c r="C261" i="1"/>
  <c r="B261" i="1"/>
  <c r="B232" i="1"/>
  <c r="C232" i="1"/>
  <c r="D232" i="1"/>
  <c r="B233" i="1"/>
  <c r="C233" i="1"/>
  <c r="D233" i="1"/>
  <c r="B234" i="1"/>
  <c r="C234" i="1"/>
  <c r="D234" i="1"/>
  <c r="B235" i="1"/>
  <c r="C235" i="1"/>
  <c r="D235" i="1"/>
  <c r="B236" i="1"/>
  <c r="C236" i="1"/>
  <c r="D236" i="1"/>
  <c r="B237" i="1"/>
  <c r="C237" i="1"/>
  <c r="D237" i="1"/>
  <c r="B238" i="1"/>
  <c r="C238" i="1"/>
  <c r="D238" i="1"/>
  <c r="B239" i="1"/>
  <c r="C239" i="1"/>
  <c r="D239" i="1"/>
  <c r="B240" i="1"/>
  <c r="C240" i="1"/>
  <c r="D240" i="1"/>
  <c r="B241" i="1"/>
  <c r="C241" i="1"/>
  <c r="D241" i="1"/>
  <c r="B242" i="1"/>
  <c r="C242" i="1"/>
  <c r="D242" i="1"/>
  <c r="B243" i="1"/>
  <c r="C243" i="1"/>
  <c r="D243" i="1"/>
  <c r="B244" i="1"/>
  <c r="C244" i="1"/>
  <c r="D244" i="1"/>
  <c r="B245" i="1"/>
  <c r="C245" i="1"/>
  <c r="D245" i="1"/>
  <c r="B246" i="1"/>
  <c r="C246" i="1"/>
  <c r="D246" i="1"/>
  <c r="B247" i="1"/>
  <c r="C247" i="1"/>
  <c r="D247" i="1"/>
  <c r="B248" i="1"/>
  <c r="C248" i="1"/>
  <c r="D248" i="1"/>
  <c r="B249" i="1"/>
  <c r="C249" i="1"/>
  <c r="D249" i="1"/>
  <c r="B250" i="1"/>
  <c r="C250" i="1"/>
  <c r="D250" i="1"/>
  <c r="B251" i="1"/>
  <c r="C251" i="1"/>
  <c r="D251" i="1"/>
  <c r="B252" i="1"/>
  <c r="C252" i="1"/>
  <c r="D252" i="1"/>
  <c r="B253" i="1"/>
  <c r="C253" i="1"/>
  <c r="D253" i="1"/>
  <c r="B254" i="1"/>
  <c r="C254" i="1"/>
  <c r="D254" i="1"/>
  <c r="B255" i="1"/>
  <c r="C255" i="1"/>
  <c r="D255" i="1"/>
  <c r="B256" i="1"/>
  <c r="C256" i="1"/>
  <c r="D256" i="1"/>
  <c r="B257" i="1"/>
  <c r="C257" i="1"/>
  <c r="D257" i="1"/>
  <c r="B258" i="1"/>
  <c r="C258" i="1"/>
  <c r="D258" i="1"/>
  <c r="D231" i="1"/>
  <c r="C231" i="1"/>
  <c r="B231" i="1"/>
  <c r="B202" i="1"/>
  <c r="C202" i="1"/>
  <c r="D202" i="1"/>
  <c r="B203" i="1"/>
  <c r="C203" i="1"/>
  <c r="D203" i="1"/>
  <c r="B204" i="1"/>
  <c r="C204" i="1"/>
  <c r="D204" i="1"/>
  <c r="B205" i="1"/>
  <c r="C205" i="1"/>
  <c r="D205" i="1"/>
  <c r="B206" i="1"/>
  <c r="C206" i="1"/>
  <c r="D206" i="1"/>
  <c r="B207" i="1"/>
  <c r="C207" i="1"/>
  <c r="D207" i="1"/>
  <c r="B208" i="1"/>
  <c r="C208" i="1"/>
  <c r="D208" i="1"/>
  <c r="B209" i="1"/>
  <c r="C209" i="1"/>
  <c r="D209" i="1"/>
  <c r="B210" i="1"/>
  <c r="C210" i="1"/>
  <c r="D210" i="1"/>
  <c r="B211" i="1"/>
  <c r="C211" i="1"/>
  <c r="D211" i="1"/>
  <c r="B212" i="1"/>
  <c r="C212" i="1"/>
  <c r="D212" i="1"/>
  <c r="B213" i="1"/>
  <c r="C213" i="1"/>
  <c r="D213" i="1"/>
  <c r="B214" i="1"/>
  <c r="C214" i="1"/>
  <c r="D214" i="1"/>
  <c r="B215" i="1"/>
  <c r="C215" i="1"/>
  <c r="D215" i="1"/>
  <c r="B216" i="1"/>
  <c r="C216" i="1"/>
  <c r="D216" i="1"/>
  <c r="B217" i="1"/>
  <c r="C217" i="1"/>
  <c r="D217" i="1"/>
  <c r="B218" i="1"/>
  <c r="C218" i="1"/>
  <c r="D218" i="1"/>
  <c r="B219" i="1"/>
  <c r="C219" i="1"/>
  <c r="D219" i="1"/>
  <c r="B220" i="1"/>
  <c r="C220" i="1"/>
  <c r="D220" i="1"/>
  <c r="B221" i="1"/>
  <c r="C221" i="1"/>
  <c r="D221" i="1"/>
  <c r="B222" i="1"/>
  <c r="C222" i="1"/>
  <c r="D222" i="1"/>
  <c r="B223" i="1"/>
  <c r="C223" i="1"/>
  <c r="D223" i="1"/>
  <c r="B224" i="1"/>
  <c r="C224" i="1"/>
  <c r="D224" i="1"/>
  <c r="B225" i="1"/>
  <c r="C225" i="1"/>
  <c r="D225" i="1"/>
  <c r="B226" i="1"/>
  <c r="C226" i="1"/>
  <c r="D226" i="1"/>
  <c r="B227" i="1"/>
  <c r="C227" i="1"/>
  <c r="D227" i="1"/>
  <c r="B228" i="1"/>
  <c r="C228" i="1"/>
  <c r="D228" i="1"/>
  <c r="D201" i="1"/>
  <c r="C201" i="1"/>
  <c r="B20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71" i="1"/>
  <c r="B175" i="1"/>
  <c r="B176" i="1"/>
  <c r="B177" i="1"/>
  <c r="B178" i="1"/>
  <c r="B179" i="1"/>
  <c r="B180" i="1"/>
  <c r="B181" i="1"/>
  <c r="B182" i="1"/>
  <c r="B183" i="1"/>
  <c r="B184" i="1"/>
  <c r="B185" i="1"/>
  <c r="B186" i="1"/>
  <c r="B187" i="1"/>
  <c r="B188" i="1"/>
  <c r="B189" i="1"/>
  <c r="B190" i="1"/>
  <c r="B191" i="1"/>
  <c r="B192" i="1"/>
  <c r="B193" i="1"/>
  <c r="B194" i="1"/>
  <c r="B195" i="1"/>
  <c r="B196" i="1"/>
  <c r="B197" i="1"/>
  <c r="B198" i="1"/>
  <c r="B172" i="1"/>
  <c r="B173" i="1"/>
  <c r="B174" i="1"/>
  <c r="B171" i="1"/>
  <c r="C111" i="1"/>
  <c r="B592" i="1"/>
  <c r="C592" i="1"/>
  <c r="D592" i="1"/>
  <c r="B593" i="1"/>
  <c r="C593" i="1"/>
  <c r="D593" i="1"/>
  <c r="B594" i="1"/>
  <c r="C594" i="1"/>
  <c r="D594" i="1"/>
  <c r="B595" i="1"/>
  <c r="C595" i="1"/>
  <c r="D595" i="1"/>
  <c r="B596" i="1"/>
  <c r="C596" i="1"/>
  <c r="D596" i="1"/>
  <c r="B597" i="1"/>
  <c r="C597" i="1"/>
  <c r="D597" i="1"/>
  <c r="B598" i="1"/>
  <c r="C598" i="1"/>
  <c r="D598" i="1"/>
  <c r="B599" i="1"/>
  <c r="C599" i="1"/>
  <c r="D599" i="1"/>
  <c r="B600" i="1"/>
  <c r="C600" i="1"/>
  <c r="D600" i="1"/>
  <c r="B601" i="1"/>
  <c r="C601" i="1"/>
  <c r="D601" i="1"/>
  <c r="B602" i="1"/>
  <c r="C602" i="1"/>
  <c r="D602" i="1"/>
  <c r="B603" i="1"/>
  <c r="C603" i="1"/>
  <c r="D603" i="1"/>
  <c r="B604" i="1"/>
  <c r="C604" i="1"/>
  <c r="D604" i="1"/>
  <c r="B605" i="1"/>
  <c r="C605" i="1"/>
  <c r="D605" i="1"/>
  <c r="B606" i="1"/>
  <c r="C606" i="1"/>
  <c r="D606" i="1"/>
  <c r="B607" i="1"/>
  <c r="C607" i="1"/>
  <c r="D607" i="1"/>
  <c r="B608" i="1"/>
  <c r="C608" i="1"/>
  <c r="D608" i="1"/>
  <c r="B609" i="1"/>
  <c r="C609" i="1"/>
  <c r="D609" i="1"/>
  <c r="B610" i="1"/>
  <c r="C610" i="1"/>
  <c r="D610" i="1"/>
  <c r="B611" i="1"/>
  <c r="C611" i="1"/>
  <c r="D611" i="1"/>
  <c r="B612" i="1"/>
  <c r="C612" i="1"/>
  <c r="D612" i="1"/>
  <c r="B613" i="1"/>
  <c r="C613" i="1"/>
  <c r="D613" i="1"/>
  <c r="B614" i="1"/>
  <c r="C614" i="1"/>
  <c r="D614" i="1"/>
  <c r="B615" i="1"/>
  <c r="C615" i="1"/>
  <c r="D615" i="1"/>
  <c r="B616" i="1"/>
  <c r="C616" i="1"/>
  <c r="D616" i="1"/>
  <c r="B617" i="1"/>
  <c r="C617" i="1"/>
  <c r="D617" i="1"/>
  <c r="B618" i="1"/>
  <c r="C618" i="1"/>
  <c r="D618" i="1"/>
  <c r="B562" i="1"/>
  <c r="C562" i="1"/>
  <c r="D562" i="1"/>
  <c r="B563" i="1"/>
  <c r="C563" i="1"/>
  <c r="D563" i="1"/>
  <c r="B564" i="1"/>
  <c r="C564" i="1"/>
  <c r="D564" i="1"/>
  <c r="B565" i="1"/>
  <c r="C565" i="1"/>
  <c r="D565" i="1"/>
  <c r="B566" i="1"/>
  <c r="C566" i="1"/>
  <c r="D566" i="1"/>
  <c r="B567" i="1"/>
  <c r="C567" i="1"/>
  <c r="D567" i="1"/>
  <c r="B568" i="1"/>
  <c r="C568" i="1"/>
  <c r="D568" i="1"/>
  <c r="B569" i="1"/>
  <c r="C569" i="1"/>
  <c r="D569" i="1"/>
  <c r="B570" i="1"/>
  <c r="C570" i="1"/>
  <c r="D570" i="1"/>
  <c r="B571" i="1"/>
  <c r="C571" i="1"/>
  <c r="D571" i="1"/>
  <c r="B572" i="1"/>
  <c r="C572" i="1"/>
  <c r="D572" i="1"/>
  <c r="B573" i="1"/>
  <c r="C573" i="1"/>
  <c r="D573" i="1"/>
  <c r="B574" i="1"/>
  <c r="C574" i="1"/>
  <c r="D574" i="1"/>
  <c r="B575" i="1"/>
  <c r="C575" i="1"/>
  <c r="D575" i="1"/>
  <c r="B576" i="1"/>
  <c r="C576" i="1"/>
  <c r="D576" i="1"/>
  <c r="B577" i="1"/>
  <c r="C577" i="1"/>
  <c r="D577" i="1"/>
  <c r="B578" i="1"/>
  <c r="C578" i="1"/>
  <c r="D578" i="1"/>
  <c r="B579" i="1"/>
  <c r="C579" i="1"/>
  <c r="D579" i="1"/>
  <c r="B580" i="1"/>
  <c r="C580" i="1"/>
  <c r="D580" i="1"/>
  <c r="B581" i="1"/>
  <c r="C581" i="1"/>
  <c r="D581" i="1"/>
  <c r="B582" i="1"/>
  <c r="C582" i="1"/>
  <c r="D582" i="1"/>
  <c r="B583" i="1"/>
  <c r="C583" i="1"/>
  <c r="D583" i="1"/>
  <c r="B584" i="1"/>
  <c r="C584" i="1"/>
  <c r="D584" i="1"/>
  <c r="B585" i="1"/>
  <c r="C585" i="1"/>
  <c r="D585" i="1"/>
  <c r="B586" i="1"/>
  <c r="C586" i="1"/>
  <c r="D586" i="1"/>
  <c r="B587" i="1"/>
  <c r="C587" i="1"/>
  <c r="D587" i="1"/>
  <c r="B588" i="1"/>
  <c r="C588" i="1"/>
  <c r="D588" i="1"/>
  <c r="B532" i="1"/>
  <c r="C532" i="1"/>
  <c r="D532" i="1"/>
  <c r="B533" i="1"/>
  <c r="C533" i="1"/>
  <c r="D533" i="1"/>
  <c r="B534" i="1"/>
  <c r="C534" i="1"/>
  <c r="D534" i="1"/>
  <c r="B535" i="1"/>
  <c r="C535" i="1"/>
  <c r="D535" i="1"/>
  <c r="B536" i="1"/>
  <c r="C536" i="1"/>
  <c r="D536" i="1"/>
  <c r="B537" i="1"/>
  <c r="C537" i="1"/>
  <c r="D537" i="1"/>
  <c r="B538" i="1"/>
  <c r="C538" i="1"/>
  <c r="D538" i="1"/>
  <c r="B539" i="1"/>
  <c r="C539" i="1"/>
  <c r="D539" i="1"/>
  <c r="B540" i="1"/>
  <c r="C540" i="1"/>
  <c r="D540" i="1"/>
  <c r="B541" i="1"/>
  <c r="C541" i="1"/>
  <c r="D541" i="1"/>
  <c r="B542" i="1"/>
  <c r="C542" i="1"/>
  <c r="D542" i="1"/>
  <c r="B543" i="1"/>
  <c r="C543" i="1"/>
  <c r="D543" i="1"/>
  <c r="B544" i="1"/>
  <c r="C544" i="1"/>
  <c r="D544" i="1"/>
  <c r="B545" i="1"/>
  <c r="C545" i="1"/>
  <c r="D545" i="1"/>
  <c r="B546" i="1"/>
  <c r="C546" i="1"/>
  <c r="D546" i="1"/>
  <c r="B547" i="1"/>
  <c r="C547" i="1"/>
  <c r="D547" i="1"/>
  <c r="B548" i="1"/>
  <c r="C548" i="1"/>
  <c r="D548" i="1"/>
  <c r="B549" i="1"/>
  <c r="C549" i="1"/>
  <c r="D549" i="1"/>
  <c r="B550" i="1"/>
  <c r="C550" i="1"/>
  <c r="D550" i="1"/>
  <c r="B551" i="1"/>
  <c r="C551" i="1"/>
  <c r="D551" i="1"/>
  <c r="B552" i="1"/>
  <c r="C552" i="1"/>
  <c r="D552" i="1"/>
  <c r="B553" i="1"/>
  <c r="C553" i="1"/>
  <c r="D553" i="1"/>
  <c r="B554" i="1"/>
  <c r="C554" i="1"/>
  <c r="D554" i="1"/>
  <c r="B555" i="1"/>
  <c r="C555" i="1"/>
  <c r="D555" i="1"/>
  <c r="B556" i="1"/>
  <c r="C556" i="1"/>
  <c r="D556" i="1"/>
  <c r="B557" i="1"/>
  <c r="C557" i="1"/>
  <c r="D557" i="1"/>
  <c r="B558" i="1"/>
  <c r="C558" i="1"/>
  <c r="D558"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12" i="1"/>
  <c r="T18" i="4"/>
  <c r="T7" i="4"/>
  <c r="E111" i="1" l="1"/>
  <c r="M125" i="1"/>
  <c r="M127" i="1"/>
  <c r="AS80" i="1"/>
  <c r="AR80" i="1"/>
  <c r="AQ80" i="1"/>
  <c r="H101" i="1"/>
  <c r="M126" i="1" l="1"/>
  <c r="K72" i="1"/>
  <c r="K73" i="1"/>
  <c r="K74" i="1"/>
  <c r="J73" i="1"/>
  <c r="J72" i="1"/>
  <c r="J71" i="1"/>
  <c r="N51" i="1" l="1"/>
  <c r="N52" i="1" l="1"/>
  <c r="N53" i="1"/>
  <c r="N54" i="1"/>
  <c r="N55" i="1"/>
  <c r="N56" i="1"/>
  <c r="N57" i="1"/>
  <c r="N58" i="1"/>
  <c r="N59" i="1"/>
  <c r="N60" i="1"/>
  <c r="N61" i="1"/>
  <c r="N62" i="1"/>
  <c r="N63" i="1"/>
  <c r="N64" i="1"/>
  <c r="N65" i="1"/>
  <c r="N66" i="1"/>
  <c r="N67" i="1"/>
  <c r="N68" i="1"/>
  <c r="N69" i="1"/>
  <c r="N70" i="1"/>
  <c r="N71" i="1"/>
  <c r="N72" i="1"/>
  <c r="N73" i="1"/>
  <c r="N74" i="1"/>
  <c r="N75" i="1"/>
  <c r="N76" i="1"/>
  <c r="N77" i="1"/>
  <c r="N78" i="1"/>
  <c r="N79" i="1"/>
  <c r="AS53" i="1" l="1"/>
  <c r="J7" i="4" l="1"/>
  <c r="AQ53" i="1" l="1"/>
  <c r="N100" i="1" l="1"/>
  <c r="L101" i="1" s="1"/>
  <c r="N30" i="4" l="1"/>
  <c r="A42" i="3" l="1"/>
  <c r="B42" i="3"/>
  <c r="C42" i="3"/>
  <c r="D42" i="3"/>
  <c r="E42" i="3"/>
  <c r="F42" i="3"/>
  <c r="G42" i="3"/>
  <c r="H42" i="3"/>
  <c r="I42" i="3"/>
  <c r="J42" i="3"/>
  <c r="O42" i="3"/>
  <c r="Q42" i="3"/>
  <c r="R42" i="3"/>
  <c r="S42" i="3"/>
  <c r="T42" i="3"/>
  <c r="U42" i="3"/>
  <c r="V42" i="3"/>
  <c r="W42" i="3"/>
  <c r="X42" i="3"/>
  <c r="Y42" i="3"/>
  <c r="Z42" i="3"/>
  <c r="AA42" i="3"/>
  <c r="AB42" i="3"/>
  <c r="AC42" i="3"/>
  <c r="AD42" i="3"/>
  <c r="AE42" i="3"/>
  <c r="AF42" i="3"/>
  <c r="AG42" i="3"/>
  <c r="AH42" i="3"/>
  <c r="AI42" i="3"/>
  <c r="T4" i="4"/>
  <c r="T5" i="4"/>
  <c r="T6" i="4"/>
  <c r="T8" i="4"/>
  <c r="T9" i="4"/>
  <c r="T11" i="4"/>
  <c r="O15" i="4"/>
  <c r="O18" i="4"/>
  <c r="M19" i="4"/>
  <c r="O19" i="4"/>
  <c r="T19" i="4"/>
  <c r="O20" i="4"/>
  <c r="M21" i="4"/>
  <c r="T32" i="4" s="1"/>
  <c r="O21" i="4"/>
  <c r="O22" i="4"/>
  <c r="O23" i="4"/>
  <c r="M24" i="4"/>
  <c r="G4" i="7" s="1"/>
  <c r="O26" i="4"/>
  <c r="J28" i="4"/>
  <c r="O31" i="4" s="1"/>
  <c r="T30" i="4"/>
  <c r="B31" i="4"/>
  <c r="O32" i="4"/>
  <c r="J34" i="4"/>
  <c r="O33" i="4" s="1"/>
  <c r="N36" i="4"/>
  <c r="B37" i="4"/>
  <c r="O38" i="4"/>
  <c r="J40" i="4"/>
  <c r="O43" i="4" s="1"/>
  <c r="N42" i="4"/>
  <c r="B43" i="4"/>
  <c r="O44" i="4"/>
  <c r="J46" i="4"/>
  <c r="N48" i="4"/>
  <c r="B49" i="4"/>
  <c r="O50" i="4"/>
  <c r="J52" i="4"/>
  <c r="O51" i="4" s="1"/>
  <c r="N54" i="4"/>
  <c r="B55" i="4"/>
  <c r="O56" i="4"/>
  <c r="J58" i="4"/>
  <c r="O61" i="4" s="1"/>
  <c r="N60" i="4"/>
  <c r="B61" i="4"/>
  <c r="O62" i="4"/>
  <c r="J64" i="4"/>
  <c r="O63" i="4" s="1"/>
  <c r="N66" i="4"/>
  <c r="B67" i="4"/>
  <c r="O67" i="4"/>
  <c r="O68" i="4"/>
  <c r="J70" i="4"/>
  <c r="N72" i="4"/>
  <c r="B73" i="4"/>
  <c r="O74" i="4"/>
  <c r="J76" i="4"/>
  <c r="O75" i="4" s="1"/>
  <c r="N78" i="4"/>
  <c r="B79" i="4"/>
  <c r="O80" i="4"/>
  <c r="J82" i="4"/>
  <c r="O85" i="4" s="1"/>
  <c r="N84" i="4"/>
  <c r="B85" i="4"/>
  <c r="O86" i="4"/>
  <c r="J88" i="4"/>
  <c r="O91" i="4" s="1"/>
  <c r="N90" i="4"/>
  <c r="B91" i="4"/>
  <c r="O92" i="4"/>
  <c r="J94" i="4"/>
  <c r="N96" i="4"/>
  <c r="B97" i="4"/>
  <c r="O98" i="4"/>
  <c r="J100" i="4"/>
  <c r="N102" i="4"/>
  <c r="B103" i="4"/>
  <c r="O104" i="4"/>
  <c r="J106" i="4"/>
  <c r="O105" i="4" s="1"/>
  <c r="N108" i="4"/>
  <c r="B109" i="4"/>
  <c r="O110" i="4"/>
  <c r="J112" i="4"/>
  <c r="O115" i="4" s="1"/>
  <c r="N114" i="4"/>
  <c r="B115" i="4"/>
  <c r="O116" i="4"/>
  <c r="J118" i="4"/>
  <c r="N120" i="4"/>
  <c r="B121" i="4"/>
  <c r="O122" i="4"/>
  <c r="J124" i="4"/>
  <c r="O123" i="4" s="1"/>
  <c r="N126" i="4"/>
  <c r="B127" i="4"/>
  <c r="O128" i="4"/>
  <c r="J130" i="4"/>
  <c r="O133" i="4" s="1"/>
  <c r="N132" i="4"/>
  <c r="B133" i="4"/>
  <c r="O134" i="4"/>
  <c r="J136" i="4"/>
  <c r="O139" i="4" s="1"/>
  <c r="N138" i="4"/>
  <c r="B139" i="4"/>
  <c r="O140" i="4"/>
  <c r="J142" i="4"/>
  <c r="N144" i="4"/>
  <c r="B145" i="4"/>
  <c r="O146" i="4"/>
  <c r="J148" i="4"/>
  <c r="N150" i="4"/>
  <c r="B151" i="4"/>
  <c r="O152" i="4"/>
  <c r="J154" i="4"/>
  <c r="O153" i="4" s="1"/>
  <c r="N156" i="4"/>
  <c r="B157" i="4"/>
  <c r="O158" i="4"/>
  <c r="J160" i="4"/>
  <c r="O159" i="4" s="1"/>
  <c r="N162" i="4"/>
  <c r="B163" i="4"/>
  <c r="O164" i="4"/>
  <c r="J166" i="4"/>
  <c r="N168" i="4"/>
  <c r="B169" i="4"/>
  <c r="O170" i="4"/>
  <c r="J172" i="4"/>
  <c r="O171" i="4" s="1"/>
  <c r="N174" i="4"/>
  <c r="B175" i="4"/>
  <c r="O176" i="4"/>
  <c r="J178" i="4"/>
  <c r="O181" i="4" s="1"/>
  <c r="N180" i="4"/>
  <c r="B181" i="4"/>
  <c r="O182" i="4"/>
  <c r="J184" i="4"/>
  <c r="O187" i="4" s="1"/>
  <c r="N186" i="4"/>
  <c r="B187" i="4"/>
  <c r="O188" i="4"/>
  <c r="J190" i="4"/>
  <c r="N192" i="4"/>
  <c r="B193" i="4"/>
  <c r="O194" i="4"/>
  <c r="J196" i="4"/>
  <c r="N198" i="4"/>
  <c r="B199" i="4"/>
  <c r="O200" i="4"/>
  <c r="J202" i="4"/>
  <c r="O201" i="4" s="1"/>
  <c r="N204" i="4"/>
  <c r="B205" i="4"/>
  <c r="O206" i="4"/>
  <c r="J208" i="4"/>
  <c r="O207" i="4" s="1"/>
  <c r="N210" i="4"/>
  <c r="B211" i="4"/>
  <c r="O212" i="4"/>
  <c r="J214" i="4"/>
  <c r="O213" i="4" s="1"/>
  <c r="N216" i="4"/>
  <c r="B217" i="4"/>
  <c r="O218" i="4"/>
  <c r="J220" i="4"/>
  <c r="N222" i="4"/>
  <c r="B223" i="4"/>
  <c r="O224" i="4"/>
  <c r="J226" i="4"/>
  <c r="O225" i="4" s="1"/>
  <c r="N228" i="4"/>
  <c r="B229" i="4"/>
  <c r="O230" i="4"/>
  <c r="J232" i="4"/>
  <c r="O231" i="4" s="1"/>
  <c r="N234" i="4"/>
  <c r="B235" i="4"/>
  <c r="O236" i="4"/>
  <c r="J238" i="4"/>
  <c r="O237" i="4" s="1"/>
  <c r="N240" i="4"/>
  <c r="B241" i="4"/>
  <c r="O242" i="4"/>
  <c r="J244" i="4"/>
  <c r="N246" i="4"/>
  <c r="B247" i="4"/>
  <c r="O248" i="4"/>
  <c r="J250" i="4"/>
  <c r="O249" i="4" s="1"/>
  <c r="N252" i="4"/>
  <c r="B253" i="4"/>
  <c r="O254" i="4"/>
  <c r="J256" i="4"/>
  <c r="O255" i="4" s="1"/>
  <c r="N258" i="4"/>
  <c r="B259" i="4"/>
  <c r="O260" i="4"/>
  <c r="J262" i="4"/>
  <c r="O261" i="4" s="1"/>
  <c r="N264" i="4"/>
  <c r="B265" i="4"/>
  <c r="F1" i="6"/>
  <c r="G1" i="6"/>
  <c r="H1" i="6"/>
  <c r="I1" i="6"/>
  <c r="J1" i="6"/>
  <c r="J2" i="6"/>
  <c r="A11" i="6"/>
  <c r="A12" i="6"/>
  <c r="A13" i="6"/>
  <c r="A14" i="6"/>
  <c r="A15" i="6"/>
  <c r="A16" i="6"/>
  <c r="D4" i="7"/>
  <c r="E4" i="7"/>
  <c r="F4" i="7"/>
  <c r="AQ50" i="1"/>
  <c r="AR50" i="1"/>
  <c r="AS50" i="1"/>
  <c r="AQ51" i="1"/>
  <c r="L100" i="1" s="1"/>
  <c r="AR51" i="1"/>
  <c r="P100" i="1" s="1"/>
  <c r="AS51" i="1"/>
  <c r="AQ52" i="1"/>
  <c r="AR52" i="1"/>
  <c r="AS52" i="1"/>
  <c r="AR53" i="1"/>
  <c r="AQ54" i="1"/>
  <c r="AR54" i="1"/>
  <c r="AS54" i="1"/>
  <c r="AQ55" i="1"/>
  <c r="AR55" i="1"/>
  <c r="AS55" i="1"/>
  <c r="AQ56" i="1"/>
  <c r="AR56" i="1"/>
  <c r="AS56" i="1"/>
  <c r="AQ57" i="1"/>
  <c r="AR57" i="1"/>
  <c r="AS57" i="1"/>
  <c r="AQ58" i="1"/>
  <c r="AR58" i="1"/>
  <c r="AS58" i="1"/>
  <c r="AQ59" i="1"/>
  <c r="AR59" i="1"/>
  <c r="AS59" i="1"/>
  <c r="AQ60" i="1"/>
  <c r="AR60" i="1"/>
  <c r="AS60" i="1"/>
  <c r="AQ61" i="1"/>
  <c r="AR61" i="1"/>
  <c r="AS61" i="1"/>
  <c r="J62" i="1"/>
  <c r="J101" i="1" s="1"/>
  <c r="K62" i="1"/>
  <c r="K101" i="1" s="1"/>
  <c r="AQ62" i="1"/>
  <c r="AR62" i="1"/>
  <c r="AS62" i="1"/>
  <c r="J63" i="1"/>
  <c r="K63" i="1"/>
  <c r="AQ63" i="1"/>
  <c r="AR63" i="1"/>
  <c r="AS63" i="1"/>
  <c r="J64" i="1"/>
  <c r="K64" i="1"/>
  <c r="AR64" i="1"/>
  <c r="J65" i="1"/>
  <c r="K65" i="1"/>
  <c r="AR65" i="1"/>
  <c r="J66" i="1"/>
  <c r="K66" i="1"/>
  <c r="AR66" i="1"/>
  <c r="J67" i="1"/>
  <c r="K67" i="1"/>
  <c r="AQ67" i="1"/>
  <c r="AR67" i="1"/>
  <c r="AS67" i="1"/>
  <c r="J68" i="1"/>
  <c r="K68" i="1"/>
  <c r="AQ68" i="1"/>
  <c r="AR68" i="1"/>
  <c r="AS68" i="1"/>
  <c r="J69" i="1"/>
  <c r="K69" i="1"/>
  <c r="AQ69" i="1"/>
  <c r="AR69" i="1"/>
  <c r="AS69" i="1"/>
  <c r="J70" i="1"/>
  <c r="K70" i="1"/>
  <c r="AQ70" i="1"/>
  <c r="AR70" i="1"/>
  <c r="AS70" i="1"/>
  <c r="K71" i="1"/>
  <c r="AQ71" i="1"/>
  <c r="AR71" i="1"/>
  <c r="AS71" i="1"/>
  <c r="AQ72" i="1"/>
  <c r="AR72" i="1"/>
  <c r="AS72" i="1"/>
  <c r="AQ73" i="1"/>
  <c r="AR73" i="1"/>
  <c r="AS73" i="1"/>
  <c r="J74" i="1"/>
  <c r="AQ74" i="1"/>
  <c r="AR74" i="1"/>
  <c r="AS74" i="1"/>
  <c r="J75" i="1"/>
  <c r="K75" i="1"/>
  <c r="AQ75" i="1"/>
  <c r="AR75" i="1"/>
  <c r="AS75" i="1"/>
  <c r="J76" i="1"/>
  <c r="K76" i="1"/>
  <c r="AQ76" i="1"/>
  <c r="AR76" i="1"/>
  <c r="AS76" i="1"/>
  <c r="J77" i="1"/>
  <c r="K77" i="1"/>
  <c r="AQ77" i="1"/>
  <c r="AR77" i="1"/>
  <c r="AS77" i="1"/>
  <c r="J78" i="1"/>
  <c r="K78" i="1"/>
  <c r="AQ78" i="1"/>
  <c r="AR78" i="1"/>
  <c r="AS78" i="1"/>
  <c r="J79" i="1"/>
  <c r="K79" i="1"/>
  <c r="AQ79" i="1"/>
  <c r="AR79" i="1"/>
  <c r="AS79" i="1"/>
  <c r="J80" i="1"/>
  <c r="K80" i="1"/>
  <c r="J81" i="1"/>
  <c r="K81" i="1"/>
  <c r="J82" i="1"/>
  <c r="K82" i="1"/>
  <c r="J83" i="1"/>
  <c r="K83" i="1"/>
  <c r="J84" i="1"/>
  <c r="K84" i="1"/>
  <c r="J85" i="1"/>
  <c r="K85" i="1"/>
  <c r="J86" i="1"/>
  <c r="K86" i="1"/>
  <c r="J87" i="1"/>
  <c r="K87" i="1"/>
  <c r="J88" i="1"/>
  <c r="K88" i="1"/>
  <c r="J89" i="1"/>
  <c r="K89" i="1"/>
  <c r="J90" i="1"/>
  <c r="K90" i="1"/>
  <c r="J100" i="1"/>
  <c r="T100" i="1"/>
  <c r="CA100" i="1"/>
  <c r="F101" i="1"/>
  <c r="R101" i="1"/>
  <c r="S101" i="1"/>
  <c r="BP101" i="1"/>
  <c r="B103" i="1"/>
  <c r="BO103" i="1"/>
  <c r="J111" i="1"/>
  <c r="I112" i="1"/>
  <c r="I113" i="1" s="1"/>
  <c r="I114" i="1" s="1"/>
  <c r="I115" i="1" s="1"/>
  <c r="I116" i="1" s="1"/>
  <c r="I117" i="1" s="1"/>
  <c r="I118" i="1" s="1"/>
  <c r="I119" i="1" s="1"/>
  <c r="I120" i="1" s="1"/>
  <c r="I121" i="1" s="1"/>
  <c r="I122" i="1" s="1"/>
  <c r="I123" i="1" s="1"/>
  <c r="I124" i="1" s="1"/>
  <c r="I125" i="1" s="1"/>
  <c r="I126" i="1" s="1"/>
  <c r="I127" i="1" s="1"/>
  <c r="I128" i="1" s="1"/>
  <c r="I129" i="1" s="1"/>
  <c r="I130" i="1" s="1"/>
  <c r="I131" i="1" s="1"/>
  <c r="I132" i="1" s="1"/>
  <c r="I133" i="1" s="1"/>
  <c r="I134" i="1" s="1"/>
  <c r="I135" i="1" s="1"/>
  <c r="I136" i="1" s="1"/>
  <c r="I137" i="1" s="1"/>
  <c r="I138" i="1" s="1"/>
  <c r="I139" i="1" s="1"/>
  <c r="I140" i="1" s="1"/>
  <c r="I141" i="1" s="1"/>
  <c r="I142" i="1" s="1"/>
  <c r="I143" i="1" s="1"/>
  <c r="I144" i="1" s="1"/>
  <c r="I145" i="1" s="1"/>
  <c r="I146" i="1" s="1"/>
  <c r="I147" i="1" s="1"/>
  <c r="I148" i="1" s="1"/>
  <c r="I149" i="1" s="1"/>
  <c r="I150" i="1" s="1"/>
  <c r="J112" i="1"/>
  <c r="J113" i="1" s="1"/>
  <c r="J114" i="1" s="1"/>
  <c r="J115" i="1" s="1"/>
  <c r="J116" i="1" s="1"/>
  <c r="J117" i="1" s="1"/>
  <c r="J118" i="1" s="1"/>
  <c r="J119" i="1" s="1"/>
  <c r="J120" i="1" s="1"/>
  <c r="J121" i="1" s="1"/>
  <c r="J122" i="1" s="1"/>
  <c r="J123" i="1" s="1"/>
  <c r="J124" i="1" s="1"/>
  <c r="J125" i="1" s="1"/>
  <c r="J126" i="1" s="1"/>
  <c r="J127" i="1" s="1"/>
  <c r="J128" i="1" s="1"/>
  <c r="J129" i="1" s="1"/>
  <c r="J130" i="1" s="1"/>
  <c r="J131" i="1" s="1"/>
  <c r="J132" i="1" s="1"/>
  <c r="J133" i="1" s="1"/>
  <c r="J134" i="1" s="1"/>
  <c r="J135" i="1" s="1"/>
  <c r="J136" i="1" s="1"/>
  <c r="J137" i="1" s="1"/>
  <c r="J138" i="1" s="1"/>
  <c r="J139" i="1" s="1"/>
  <c r="J140" i="1" s="1"/>
  <c r="J141" i="1" s="1"/>
  <c r="J142" i="1" s="1"/>
  <c r="J143" i="1" s="1"/>
  <c r="J144" i="1" s="1"/>
  <c r="J145" i="1" s="1"/>
  <c r="J146" i="1" s="1"/>
  <c r="J147" i="1" s="1"/>
  <c r="J148" i="1" s="1"/>
  <c r="J149" i="1" s="1"/>
  <c r="J150" i="1" s="1"/>
  <c r="G113" i="1"/>
  <c r="L113" i="1"/>
  <c r="K43" i="4" s="1"/>
  <c r="G114" i="1"/>
  <c r="L114" i="1"/>
  <c r="K49" i="4" s="1"/>
  <c r="G115" i="1"/>
  <c r="L115" i="1"/>
  <c r="K55" i="4" s="1"/>
  <c r="G116" i="1"/>
  <c r="L116" i="1"/>
  <c r="K61" i="4" s="1"/>
  <c r="G117" i="1"/>
  <c r="L117" i="1"/>
  <c r="K67" i="4" s="1"/>
  <c r="G118" i="1"/>
  <c r="L118" i="1"/>
  <c r="K73" i="4" s="1"/>
  <c r="G119" i="1"/>
  <c r="L119" i="1"/>
  <c r="K79" i="4" s="1"/>
  <c r="G120" i="1"/>
  <c r="L120" i="1"/>
  <c r="K85" i="4" s="1"/>
  <c r="G121" i="1"/>
  <c r="L121" i="1"/>
  <c r="K91" i="4" s="1"/>
  <c r="G122" i="1"/>
  <c r="L122" i="1"/>
  <c r="K97" i="4" s="1"/>
  <c r="G123" i="1"/>
  <c r="L123" i="1"/>
  <c r="K103" i="4" s="1"/>
  <c r="G124" i="1"/>
  <c r="L124" i="1"/>
  <c r="K109" i="4" s="1"/>
  <c r="G125" i="1"/>
  <c r="L125" i="1" s="1"/>
  <c r="K115" i="4" s="1"/>
  <c r="G126" i="1"/>
  <c r="L126" i="1"/>
  <c r="K121" i="4" s="1"/>
  <c r="G127" i="1"/>
  <c r="L127" i="1"/>
  <c r="K127" i="4" s="1"/>
  <c r="G128" i="1"/>
  <c r="L128" i="1"/>
  <c r="K133" i="4" s="1"/>
  <c r="G129" i="1"/>
  <c r="L129" i="1"/>
  <c r="K139" i="4" s="1"/>
  <c r="G130" i="1"/>
  <c r="L130" i="1"/>
  <c r="K145" i="4" s="1"/>
  <c r="G131" i="1"/>
  <c r="L131" i="1"/>
  <c r="G132" i="1"/>
  <c r="L132" i="1"/>
  <c r="K157" i="4" s="1"/>
  <c r="G133" i="1"/>
  <c r="L133" i="1"/>
  <c r="K163" i="4" s="1"/>
  <c r="G134" i="1"/>
  <c r="L134" i="1"/>
  <c r="K169" i="4" s="1"/>
  <c r="G135" i="1"/>
  <c r="L135" i="1"/>
  <c r="K175" i="4" s="1"/>
  <c r="G136" i="1"/>
  <c r="L136" i="1"/>
  <c r="K181" i="4" s="1"/>
  <c r="G137" i="1"/>
  <c r="L137" i="1"/>
  <c r="K187" i="4" s="1"/>
  <c r="G138" i="1"/>
  <c r="L138" i="1"/>
  <c r="K193" i="4" s="1"/>
  <c r="G139" i="1"/>
  <c r="L139" i="1"/>
  <c r="K199" i="4" s="1"/>
  <c r="G140" i="1"/>
  <c r="L140" i="1"/>
  <c r="K205" i="4" s="1"/>
  <c r="G141" i="1"/>
  <c r="L141" i="1"/>
  <c r="K211" i="4" s="1"/>
  <c r="G142" i="1"/>
  <c r="L142" i="1"/>
  <c r="K217" i="4" s="1"/>
  <c r="G143" i="1"/>
  <c r="L143" i="1"/>
  <c r="K223" i="4" s="1"/>
  <c r="G144" i="1"/>
  <c r="L144" i="1"/>
  <c r="K229" i="4" s="1"/>
  <c r="G145" i="1"/>
  <c r="L145" i="1"/>
  <c r="K235" i="4" s="1"/>
  <c r="G146" i="1"/>
  <c r="L146" i="1"/>
  <c r="K241" i="4" s="1"/>
  <c r="G147" i="1"/>
  <c r="L147" i="1"/>
  <c r="K247" i="4" s="1"/>
  <c r="G148" i="1"/>
  <c r="L148" i="1"/>
  <c r="K253" i="4" s="1"/>
  <c r="G149" i="1"/>
  <c r="L149" i="1"/>
  <c r="K259" i="4" s="1"/>
  <c r="G150" i="1"/>
  <c r="L150" i="1"/>
  <c r="K265" i="4" s="1"/>
  <c r="E112" i="1"/>
  <c r="M112" i="1"/>
  <c r="F112" i="1"/>
  <c r="E113" i="1"/>
  <c r="M113" i="1"/>
  <c r="F113" i="1"/>
  <c r="E114" i="1"/>
  <c r="M114" i="1"/>
  <c r="F114" i="1"/>
  <c r="E115" i="1"/>
  <c r="M115" i="1"/>
  <c r="F115" i="1"/>
  <c r="E116" i="1"/>
  <c r="M116" i="1"/>
  <c r="F116" i="1"/>
  <c r="E117" i="1"/>
  <c r="M117" i="1"/>
  <c r="F117" i="1"/>
  <c r="L64" i="4" s="1"/>
  <c r="L65" i="4" s="1"/>
  <c r="E118" i="1"/>
  <c r="M118" i="1"/>
  <c r="F118" i="1"/>
  <c r="E119" i="1"/>
  <c r="M119" i="1"/>
  <c r="F119" i="1"/>
  <c r="L76" i="4" s="1"/>
  <c r="L77" i="4" s="1"/>
  <c r="E120" i="1"/>
  <c r="M120" i="1"/>
  <c r="F120" i="1"/>
  <c r="E121" i="1"/>
  <c r="M121" i="1"/>
  <c r="F121" i="1"/>
  <c r="E122" i="1"/>
  <c r="M122" i="1"/>
  <c r="F122" i="1"/>
  <c r="E123" i="1"/>
  <c r="M123" i="1"/>
  <c r="F123" i="1"/>
  <c r="L100" i="4" s="1"/>
  <c r="L101" i="4" s="1"/>
  <c r="E124" i="1"/>
  <c r="M124" i="1"/>
  <c r="F124" i="1"/>
  <c r="E125" i="1"/>
  <c r="F125" i="1"/>
  <c r="E126" i="1"/>
  <c r="F126" i="1"/>
  <c r="E127" i="1"/>
  <c r="F127" i="1"/>
  <c r="E128" i="1"/>
  <c r="M128" i="1"/>
  <c r="F128" i="1"/>
  <c r="E129" i="1"/>
  <c r="M129" i="1"/>
  <c r="F129" i="1"/>
  <c r="E130" i="1"/>
  <c r="M130" i="1"/>
  <c r="F130" i="1"/>
  <c r="E131" i="1"/>
  <c r="M131" i="1"/>
  <c r="F131" i="1"/>
  <c r="E132" i="1"/>
  <c r="M132" i="1"/>
  <c r="F132" i="1"/>
  <c r="E133" i="1"/>
  <c r="M133" i="1"/>
  <c r="F133" i="1"/>
  <c r="L160" i="4" s="1"/>
  <c r="L161" i="4" s="1"/>
  <c r="E134" i="1"/>
  <c r="M134" i="1"/>
  <c r="F134" i="1"/>
  <c r="E135" i="1"/>
  <c r="M135" i="1"/>
  <c r="F135" i="1"/>
  <c r="E136" i="1"/>
  <c r="M136" i="1"/>
  <c r="F136" i="1"/>
  <c r="E137" i="1"/>
  <c r="M137" i="1"/>
  <c r="F137" i="1"/>
  <c r="E138" i="1"/>
  <c r="M138" i="1"/>
  <c r="F138" i="1"/>
  <c r="E139" i="1"/>
  <c r="M139" i="1"/>
  <c r="F139" i="1"/>
  <c r="E140" i="1"/>
  <c r="M140" i="1"/>
  <c r="F140" i="1"/>
  <c r="E141" i="1"/>
  <c r="M141" i="1"/>
  <c r="F141" i="1"/>
  <c r="L208" i="4" s="1"/>
  <c r="L209" i="4" s="1"/>
  <c r="E142" i="1"/>
  <c r="M142" i="1"/>
  <c r="F142" i="1"/>
  <c r="E143" i="1"/>
  <c r="M143" i="1"/>
  <c r="F143" i="1"/>
  <c r="E144" i="1"/>
  <c r="M144" i="1"/>
  <c r="F144" i="1"/>
  <c r="E145" i="1"/>
  <c r="M145" i="1"/>
  <c r="F145" i="1"/>
  <c r="E146" i="1"/>
  <c r="M146" i="1"/>
  <c r="F146" i="1"/>
  <c r="E147" i="1"/>
  <c r="M147" i="1"/>
  <c r="F147" i="1"/>
  <c r="E148" i="1"/>
  <c r="M148" i="1"/>
  <c r="F148" i="1"/>
  <c r="E149" i="1"/>
  <c r="M149" i="1"/>
  <c r="F149" i="1"/>
  <c r="L256" i="4" s="1"/>
  <c r="L257" i="4" s="1"/>
  <c r="E150" i="1"/>
  <c r="M150" i="1"/>
  <c r="F150" i="1"/>
  <c r="G112" i="1" l="1"/>
  <c r="L112" i="1" s="1"/>
  <c r="K37" i="4" s="1"/>
  <c r="L214" i="4"/>
  <c r="L166" i="4"/>
  <c r="L167" i="4" s="1"/>
  <c r="L142" i="4"/>
  <c r="L143" i="4" s="1"/>
  <c r="L46" i="4"/>
  <c r="L47" i="4" s="1"/>
  <c r="J3" i="6"/>
  <c r="L130" i="4"/>
  <c r="L131" i="4" s="1"/>
  <c r="L154" i="4"/>
  <c r="L155" i="4" s="1"/>
  <c r="O157" i="4"/>
  <c r="L118" i="4"/>
  <c r="L119" i="4" s="1"/>
  <c r="L220" i="4"/>
  <c r="L221" i="4" s="1"/>
  <c r="L172" i="4"/>
  <c r="L173" i="4" s="1"/>
  <c r="L106" i="4"/>
  <c r="L107" i="4" s="1"/>
  <c r="S38" i="4"/>
  <c r="L94" i="4"/>
  <c r="L95" i="4" s="1"/>
  <c r="L70" i="4"/>
  <c r="L71" i="4" s="1"/>
  <c r="O109" i="4"/>
  <c r="L244" i="4"/>
  <c r="L245" i="4" s="1"/>
  <c r="L82" i="4"/>
  <c r="L83" i="4" s="1"/>
  <c r="O163" i="4"/>
  <c r="O111" i="4"/>
  <c r="L112" i="4"/>
  <c r="L113" i="4" s="1"/>
  <c r="O57" i="4"/>
  <c r="O39" i="4"/>
  <c r="L226" i="4"/>
  <c r="L227" i="4" s="1"/>
  <c r="L34" i="4"/>
  <c r="L35" i="4" s="1"/>
  <c r="L238" i="4"/>
  <c r="L239" i="4" s="1"/>
  <c r="L190" i="4"/>
  <c r="L191" i="4" s="1"/>
  <c r="L178" i="4"/>
  <c r="L179" i="4" s="1"/>
  <c r="O55" i="4"/>
  <c r="O37" i="4"/>
  <c r="L52" i="4"/>
  <c r="L53" i="4" s="1"/>
  <c r="L202" i="4"/>
  <c r="L203" i="4" s="1"/>
  <c r="L58" i="4"/>
  <c r="L59" i="4" s="1"/>
  <c r="L124" i="4"/>
  <c r="L125" i="4" s="1"/>
  <c r="L250" i="4"/>
  <c r="L251" i="4" s="1"/>
  <c r="L232" i="4"/>
  <c r="L233" i="4" s="1"/>
  <c r="L184" i="4"/>
  <c r="L185" i="4" s="1"/>
  <c r="L136" i="4"/>
  <c r="L137" i="4" s="1"/>
  <c r="L88" i="4"/>
  <c r="L89" i="4" s="1"/>
  <c r="L40" i="4"/>
  <c r="L41" i="4" s="1"/>
  <c r="L262" i="4"/>
  <c r="L263" i="4" s="1"/>
  <c r="F111" i="1"/>
  <c r="L28" i="4" s="1"/>
  <c r="L29" i="4" s="1"/>
  <c r="M111" i="1"/>
  <c r="O27" i="4"/>
  <c r="G111" i="1"/>
  <c r="I2" i="3" s="1"/>
  <c r="S32" i="4"/>
  <c r="K151" i="4"/>
  <c r="O199" i="4"/>
  <c r="O195" i="4"/>
  <c r="L258" i="4"/>
  <c r="L196" i="4"/>
  <c r="L197" i="4" s="1"/>
  <c r="L162" i="4"/>
  <c r="L148" i="4"/>
  <c r="L149" i="4" s="1"/>
  <c r="L102" i="4"/>
  <c r="L66" i="4"/>
  <c r="O247" i="4"/>
  <c r="O243" i="4"/>
  <c r="O99" i="4"/>
  <c r="O103" i="4"/>
  <c r="O45" i="4"/>
  <c r="O49" i="4"/>
  <c r="S37" i="4"/>
  <c r="O147" i="4"/>
  <c r="O151" i="4"/>
  <c r="L210" i="4"/>
  <c r="L78" i="4"/>
  <c r="O223" i="4"/>
  <c r="O219" i="4"/>
  <c r="S29" i="4"/>
  <c r="J41" i="3"/>
  <c r="Z41" i="3"/>
  <c r="O41" i="3"/>
  <c r="P41" i="3"/>
  <c r="Y41" i="3"/>
  <c r="AI41" i="3"/>
  <c r="AJ41" i="3"/>
  <c r="I41" i="3"/>
  <c r="AN41" i="3"/>
  <c r="AC41" i="3"/>
  <c r="AO41" i="3"/>
  <c r="AP41" i="3"/>
  <c r="M41" i="3"/>
  <c r="AQ41" i="3"/>
  <c r="B40" i="3"/>
  <c r="J40" i="3"/>
  <c r="R40" i="3"/>
  <c r="Z40" i="3"/>
  <c r="AH40" i="3"/>
  <c r="H40" i="3"/>
  <c r="Q40" i="3"/>
  <c r="AA40" i="3"/>
  <c r="AJ40" i="3"/>
  <c r="I40" i="3"/>
  <c r="S40" i="3"/>
  <c r="AB40" i="3"/>
  <c r="AN40" i="3"/>
  <c r="A40" i="3"/>
  <c r="K40" i="3"/>
  <c r="T40" i="3"/>
  <c r="AC40" i="3"/>
  <c r="AO40" i="3"/>
  <c r="C40" i="3"/>
  <c r="L40" i="3"/>
  <c r="U40" i="3"/>
  <c r="AD40" i="3"/>
  <c r="AP40" i="3"/>
  <c r="D40" i="3"/>
  <c r="M40" i="3"/>
  <c r="V40" i="3"/>
  <c r="AE40" i="3"/>
  <c r="AQ40" i="3"/>
  <c r="E40" i="3"/>
  <c r="N40" i="3"/>
  <c r="W40" i="3"/>
  <c r="AF40" i="3"/>
  <c r="F40" i="3"/>
  <c r="O40" i="3"/>
  <c r="X40" i="3"/>
  <c r="AG40" i="3"/>
  <c r="G40" i="3"/>
  <c r="P40" i="3"/>
  <c r="Y40" i="3"/>
  <c r="AI40" i="3"/>
  <c r="B39" i="3"/>
  <c r="J39" i="3"/>
  <c r="R39" i="3"/>
  <c r="Z39" i="3"/>
  <c r="AH39" i="3"/>
  <c r="C39" i="3"/>
  <c r="K39" i="3"/>
  <c r="S39" i="3"/>
  <c r="D39" i="3"/>
  <c r="L39" i="3"/>
  <c r="T39" i="3"/>
  <c r="AB39" i="3"/>
  <c r="F39" i="3"/>
  <c r="Q39" i="3"/>
  <c r="AD39" i="3"/>
  <c r="AP39" i="3"/>
  <c r="G39" i="3"/>
  <c r="U39" i="3"/>
  <c r="AE39" i="3"/>
  <c r="AQ39" i="3"/>
  <c r="H39" i="3"/>
  <c r="V39" i="3"/>
  <c r="AF39" i="3"/>
  <c r="I39" i="3"/>
  <c r="W39" i="3"/>
  <c r="AG39" i="3"/>
  <c r="M39" i="3"/>
  <c r="X39" i="3"/>
  <c r="AI39" i="3"/>
  <c r="N39" i="3"/>
  <c r="Y39" i="3"/>
  <c r="AJ39" i="3"/>
  <c r="A39" i="3"/>
  <c r="O39" i="3"/>
  <c r="AA39" i="3"/>
  <c r="AN39" i="3"/>
  <c r="E39" i="3"/>
  <c r="P39" i="3"/>
  <c r="AC39" i="3"/>
  <c r="AO39" i="3"/>
  <c r="B38" i="3"/>
  <c r="J38" i="3"/>
  <c r="R38" i="3"/>
  <c r="Z38" i="3"/>
  <c r="AH38" i="3"/>
  <c r="C38" i="3"/>
  <c r="K38" i="3"/>
  <c r="S38" i="3"/>
  <c r="AA38" i="3"/>
  <c r="AI38" i="3"/>
  <c r="D38" i="3"/>
  <c r="L38" i="3"/>
  <c r="T38" i="3"/>
  <c r="AB38" i="3"/>
  <c r="AJ38" i="3"/>
  <c r="G38" i="3"/>
  <c r="U38" i="3"/>
  <c r="AF38" i="3"/>
  <c r="H38" i="3"/>
  <c r="V38" i="3"/>
  <c r="AG38" i="3"/>
  <c r="I38" i="3"/>
  <c r="W38" i="3"/>
  <c r="AN38" i="3"/>
  <c r="M38" i="3"/>
  <c r="X38" i="3"/>
  <c r="AO38" i="3"/>
  <c r="N38" i="3"/>
  <c r="Y38" i="3"/>
  <c r="AP38" i="3"/>
  <c r="A38" i="3"/>
  <c r="O38" i="3"/>
  <c r="AC38" i="3"/>
  <c r="AQ38" i="3"/>
  <c r="E38" i="3"/>
  <c r="P38" i="3"/>
  <c r="AD38" i="3"/>
  <c r="F38" i="3"/>
  <c r="Q38" i="3"/>
  <c r="AE38" i="3"/>
  <c r="B37" i="3"/>
  <c r="J37" i="3"/>
  <c r="R37" i="3"/>
  <c r="Z37" i="3"/>
  <c r="AH37" i="3"/>
  <c r="C37" i="3"/>
  <c r="K37" i="3"/>
  <c r="S37" i="3"/>
  <c r="AA37" i="3"/>
  <c r="AI37" i="3"/>
  <c r="D37" i="3"/>
  <c r="L37" i="3"/>
  <c r="T37" i="3"/>
  <c r="AB37" i="3"/>
  <c r="AJ37" i="3"/>
  <c r="E37" i="3"/>
  <c r="M37" i="3"/>
  <c r="U37" i="3"/>
  <c r="F37" i="3"/>
  <c r="V37" i="3"/>
  <c r="AG37" i="3"/>
  <c r="G37" i="3"/>
  <c r="W37" i="3"/>
  <c r="AN37" i="3"/>
  <c r="H37" i="3"/>
  <c r="X37" i="3"/>
  <c r="AO37" i="3"/>
  <c r="I37" i="3"/>
  <c r="Y37" i="3"/>
  <c r="AP37" i="3"/>
  <c r="N37" i="3"/>
  <c r="AC37" i="3"/>
  <c r="AQ37" i="3"/>
  <c r="O37" i="3"/>
  <c r="AD37" i="3"/>
  <c r="P37" i="3"/>
  <c r="AE37" i="3"/>
  <c r="A37" i="3"/>
  <c r="Q37" i="3"/>
  <c r="AF37" i="3"/>
  <c r="B36" i="3"/>
  <c r="J36" i="3"/>
  <c r="R36" i="3"/>
  <c r="Z36" i="3"/>
  <c r="AH36" i="3"/>
  <c r="C36" i="3"/>
  <c r="K36" i="3"/>
  <c r="S36" i="3"/>
  <c r="AA36" i="3"/>
  <c r="AI36" i="3"/>
  <c r="D36" i="3"/>
  <c r="L36" i="3"/>
  <c r="T36" i="3"/>
  <c r="AB36" i="3"/>
  <c r="AJ36" i="3"/>
  <c r="E36" i="3"/>
  <c r="M36" i="3"/>
  <c r="U36" i="3"/>
  <c r="AC36" i="3"/>
  <c r="AN36" i="3"/>
  <c r="N36" i="3"/>
  <c r="AD36" i="3"/>
  <c r="O36" i="3"/>
  <c r="AE36" i="3"/>
  <c r="P36" i="3"/>
  <c r="AF36" i="3"/>
  <c r="A36" i="3"/>
  <c r="Q36" i="3"/>
  <c r="AG36" i="3"/>
  <c r="F36" i="3"/>
  <c r="V36" i="3"/>
  <c r="AO36" i="3"/>
  <c r="G36" i="3"/>
  <c r="W36" i="3"/>
  <c r="AP36" i="3"/>
  <c r="H36" i="3"/>
  <c r="X36" i="3"/>
  <c r="AQ36" i="3"/>
  <c r="I36" i="3"/>
  <c r="Y36" i="3"/>
  <c r="B35" i="3"/>
  <c r="J35" i="3"/>
  <c r="R35" i="3"/>
  <c r="Z35" i="3"/>
  <c r="AH35" i="3"/>
  <c r="C35" i="3"/>
  <c r="K35" i="3"/>
  <c r="S35" i="3"/>
  <c r="AA35" i="3"/>
  <c r="AI35" i="3"/>
  <c r="D35" i="3"/>
  <c r="L35" i="3"/>
  <c r="T35" i="3"/>
  <c r="AB35" i="3"/>
  <c r="AJ35" i="3"/>
  <c r="E35" i="3"/>
  <c r="M35" i="3"/>
  <c r="U35" i="3"/>
  <c r="AC35" i="3"/>
  <c r="AN35" i="3"/>
  <c r="F35" i="3"/>
  <c r="V35" i="3"/>
  <c r="AO35" i="3"/>
  <c r="G35" i="3"/>
  <c r="W35" i="3"/>
  <c r="AP35" i="3"/>
  <c r="H35" i="3"/>
  <c r="X35" i="3"/>
  <c r="AQ35" i="3"/>
  <c r="I35" i="3"/>
  <c r="Y35" i="3"/>
  <c r="N35" i="3"/>
  <c r="AD35" i="3"/>
  <c r="O35" i="3"/>
  <c r="AE35" i="3"/>
  <c r="P35" i="3"/>
  <c r="AF35" i="3"/>
  <c r="A35" i="3"/>
  <c r="Q35" i="3"/>
  <c r="AG35" i="3"/>
  <c r="B34" i="3"/>
  <c r="J34" i="3"/>
  <c r="R34" i="3"/>
  <c r="Z34" i="3"/>
  <c r="AH34" i="3"/>
  <c r="C34" i="3"/>
  <c r="K34" i="3"/>
  <c r="S34" i="3"/>
  <c r="AA34" i="3"/>
  <c r="AI34" i="3"/>
  <c r="D34" i="3"/>
  <c r="L34" i="3"/>
  <c r="T34" i="3"/>
  <c r="AB34" i="3"/>
  <c r="AJ34" i="3"/>
  <c r="E34" i="3"/>
  <c r="M34" i="3"/>
  <c r="U34" i="3"/>
  <c r="AC34" i="3"/>
  <c r="AN34" i="3"/>
  <c r="N34" i="3"/>
  <c r="AD34" i="3"/>
  <c r="O34" i="3"/>
  <c r="AE34" i="3"/>
  <c r="P34" i="3"/>
  <c r="AF34" i="3"/>
  <c r="A34" i="3"/>
  <c r="Q34" i="3"/>
  <c r="AG34" i="3"/>
  <c r="F34" i="3"/>
  <c r="V34" i="3"/>
  <c r="AO34" i="3"/>
  <c r="G34" i="3"/>
  <c r="W34" i="3"/>
  <c r="AP34" i="3"/>
  <c r="H34" i="3"/>
  <c r="X34" i="3"/>
  <c r="AQ34" i="3"/>
  <c r="I34" i="3"/>
  <c r="Y34" i="3"/>
  <c r="B33" i="3"/>
  <c r="J33" i="3"/>
  <c r="R33" i="3"/>
  <c r="Z33" i="3"/>
  <c r="AH33" i="3"/>
  <c r="C33" i="3"/>
  <c r="K33" i="3"/>
  <c r="S33" i="3"/>
  <c r="AA33" i="3"/>
  <c r="AI33" i="3"/>
  <c r="D33" i="3"/>
  <c r="L33" i="3"/>
  <c r="T33" i="3"/>
  <c r="AB33" i="3"/>
  <c r="AJ33" i="3"/>
  <c r="E33" i="3"/>
  <c r="M33" i="3"/>
  <c r="U33" i="3"/>
  <c r="AC33" i="3"/>
  <c r="AN33" i="3"/>
  <c r="F33" i="3"/>
  <c r="V33" i="3"/>
  <c r="AO33" i="3"/>
  <c r="G33" i="3"/>
  <c r="W33" i="3"/>
  <c r="AP33" i="3"/>
  <c r="H33" i="3"/>
  <c r="X33" i="3"/>
  <c r="AQ33" i="3"/>
  <c r="I33" i="3"/>
  <c r="Y33" i="3"/>
  <c r="N33" i="3"/>
  <c r="AD33" i="3"/>
  <c r="O33" i="3"/>
  <c r="AE33" i="3"/>
  <c r="P33" i="3"/>
  <c r="AF33" i="3"/>
  <c r="A33" i="3"/>
  <c r="Q33" i="3"/>
  <c r="AG33" i="3"/>
  <c r="B32" i="3"/>
  <c r="J32" i="3"/>
  <c r="R32" i="3"/>
  <c r="Z32" i="3"/>
  <c r="AH32" i="3"/>
  <c r="C32" i="3"/>
  <c r="K32" i="3"/>
  <c r="S32" i="3"/>
  <c r="AA32" i="3"/>
  <c r="AI32" i="3"/>
  <c r="D32" i="3"/>
  <c r="L32" i="3"/>
  <c r="T32" i="3"/>
  <c r="AB32" i="3"/>
  <c r="AJ32" i="3"/>
  <c r="E32" i="3"/>
  <c r="M32" i="3"/>
  <c r="U32" i="3"/>
  <c r="AC32" i="3"/>
  <c r="AN32" i="3"/>
  <c r="N32" i="3"/>
  <c r="AD32" i="3"/>
  <c r="O32" i="3"/>
  <c r="AE32" i="3"/>
  <c r="P32" i="3"/>
  <c r="AF32" i="3"/>
  <c r="A32" i="3"/>
  <c r="Q32" i="3"/>
  <c r="AG32" i="3"/>
  <c r="F32" i="3"/>
  <c r="V32" i="3"/>
  <c r="AO32" i="3"/>
  <c r="G32" i="3"/>
  <c r="W32" i="3"/>
  <c r="AP32" i="3"/>
  <c r="H32" i="3"/>
  <c r="X32" i="3"/>
  <c r="AQ32" i="3"/>
  <c r="I32" i="3"/>
  <c r="Y32" i="3"/>
  <c r="C31" i="3"/>
  <c r="K31" i="3"/>
  <c r="S31" i="3"/>
  <c r="AA31" i="3"/>
  <c r="G31" i="3"/>
  <c r="P31" i="3"/>
  <c r="Y31" i="3"/>
  <c r="AH31" i="3"/>
  <c r="H31" i="3"/>
  <c r="Q31" i="3"/>
  <c r="Z31" i="3"/>
  <c r="AI31" i="3"/>
  <c r="I31" i="3"/>
  <c r="R31" i="3"/>
  <c r="AB31" i="3"/>
  <c r="AJ31" i="3"/>
  <c r="A31" i="3"/>
  <c r="J31" i="3"/>
  <c r="T31" i="3"/>
  <c r="AC31" i="3"/>
  <c r="AN31" i="3"/>
  <c r="B31" i="3"/>
  <c r="U31" i="3"/>
  <c r="AO31" i="3"/>
  <c r="D31" i="3"/>
  <c r="V31" i="3"/>
  <c r="AP31" i="3"/>
  <c r="E31" i="3"/>
  <c r="W31" i="3"/>
  <c r="AQ31" i="3"/>
  <c r="F31" i="3"/>
  <c r="X31" i="3"/>
  <c r="L31" i="3"/>
  <c r="AD31" i="3"/>
  <c r="M31" i="3"/>
  <c r="AE31" i="3"/>
  <c r="N31" i="3"/>
  <c r="AF31" i="3"/>
  <c r="O31" i="3"/>
  <c r="AG31" i="3"/>
  <c r="A30" i="3"/>
  <c r="I30" i="3"/>
  <c r="Q30" i="3"/>
  <c r="Y30" i="3"/>
  <c r="B30" i="3"/>
  <c r="J30" i="3"/>
  <c r="R30" i="3"/>
  <c r="Z30" i="3"/>
  <c r="C30" i="3"/>
  <c r="K30" i="3"/>
  <c r="S30" i="3"/>
  <c r="AA30" i="3"/>
  <c r="AI30" i="3"/>
  <c r="D30" i="3"/>
  <c r="O30" i="3"/>
  <c r="AC30" i="3"/>
  <c r="AO30" i="3"/>
  <c r="E30" i="3"/>
  <c r="P30" i="3"/>
  <c r="AD30" i="3"/>
  <c r="AP30" i="3"/>
  <c r="F30" i="3"/>
  <c r="T30" i="3"/>
  <c r="AE30" i="3"/>
  <c r="AQ30" i="3"/>
  <c r="G30" i="3"/>
  <c r="U30" i="3"/>
  <c r="AF30" i="3"/>
  <c r="V30" i="3"/>
  <c r="W30" i="3"/>
  <c r="X30" i="3"/>
  <c r="AB30" i="3"/>
  <c r="H30" i="3"/>
  <c r="AG30" i="3"/>
  <c r="L30" i="3"/>
  <c r="AH30" i="3"/>
  <c r="M30" i="3"/>
  <c r="AJ30" i="3"/>
  <c r="N30" i="3"/>
  <c r="AN30" i="3"/>
  <c r="A29" i="3"/>
  <c r="I29" i="3"/>
  <c r="Q29" i="3"/>
  <c r="Y29" i="3"/>
  <c r="AG29" i="3"/>
  <c r="B29" i="3"/>
  <c r="J29" i="3"/>
  <c r="R29" i="3"/>
  <c r="Z29" i="3"/>
  <c r="AH29" i="3"/>
  <c r="C29" i="3"/>
  <c r="K29" i="3"/>
  <c r="S29" i="3"/>
  <c r="AA29" i="3"/>
  <c r="AI29" i="3"/>
  <c r="E29" i="3"/>
  <c r="P29" i="3"/>
  <c r="AD29" i="3"/>
  <c r="F29" i="3"/>
  <c r="T29" i="3"/>
  <c r="AE29" i="3"/>
  <c r="G29" i="3"/>
  <c r="U29" i="3"/>
  <c r="AF29" i="3"/>
  <c r="H29" i="3"/>
  <c r="V29" i="3"/>
  <c r="AJ29" i="3"/>
  <c r="L29" i="3"/>
  <c r="AN29" i="3"/>
  <c r="M29" i="3"/>
  <c r="AO29" i="3"/>
  <c r="N29" i="3"/>
  <c r="AP29" i="3"/>
  <c r="O29" i="3"/>
  <c r="AQ29" i="3"/>
  <c r="W29" i="3"/>
  <c r="X29" i="3"/>
  <c r="AB29" i="3"/>
  <c r="D29" i="3"/>
  <c r="AC29" i="3"/>
  <c r="A28" i="3"/>
  <c r="I28" i="3"/>
  <c r="Q28" i="3"/>
  <c r="Y28" i="3"/>
  <c r="AG28" i="3"/>
  <c r="B28" i="3"/>
  <c r="J28" i="3"/>
  <c r="R28" i="3"/>
  <c r="Z28" i="3"/>
  <c r="AH28" i="3"/>
  <c r="C28" i="3"/>
  <c r="K28" i="3"/>
  <c r="S28" i="3"/>
  <c r="AA28" i="3"/>
  <c r="AI28" i="3"/>
  <c r="F28" i="3"/>
  <c r="T28" i="3"/>
  <c r="AE28" i="3"/>
  <c r="G28" i="3"/>
  <c r="U28" i="3"/>
  <c r="AF28" i="3"/>
  <c r="H28" i="3"/>
  <c r="V28" i="3"/>
  <c r="AJ28" i="3"/>
  <c r="L28" i="3"/>
  <c r="W28" i="3"/>
  <c r="AN28" i="3"/>
  <c r="X28" i="3"/>
  <c r="AB28" i="3"/>
  <c r="D28" i="3"/>
  <c r="AC28" i="3"/>
  <c r="E28" i="3"/>
  <c r="AD28" i="3"/>
  <c r="M28" i="3"/>
  <c r="AO28" i="3"/>
  <c r="N28" i="3"/>
  <c r="AP28" i="3"/>
  <c r="O28" i="3"/>
  <c r="AQ28" i="3"/>
  <c r="P28" i="3"/>
  <c r="A27" i="3"/>
  <c r="I27" i="3"/>
  <c r="Q27" i="3"/>
  <c r="Y27" i="3"/>
  <c r="AG27" i="3"/>
  <c r="B27" i="3"/>
  <c r="J27" i="3"/>
  <c r="R27" i="3"/>
  <c r="Z27" i="3"/>
  <c r="AH27" i="3"/>
  <c r="C27" i="3"/>
  <c r="K27" i="3"/>
  <c r="S27" i="3"/>
  <c r="AA27" i="3"/>
  <c r="AI27" i="3"/>
  <c r="G27" i="3"/>
  <c r="U27" i="3"/>
  <c r="AF27" i="3"/>
  <c r="H27" i="3"/>
  <c r="V27" i="3"/>
  <c r="AJ27" i="3"/>
  <c r="L27" i="3"/>
  <c r="W27" i="3"/>
  <c r="AN27" i="3"/>
  <c r="M27" i="3"/>
  <c r="X27" i="3"/>
  <c r="AO27" i="3"/>
  <c r="N27" i="3"/>
  <c r="AP27" i="3"/>
  <c r="O27" i="3"/>
  <c r="AQ27" i="3"/>
  <c r="P27" i="3"/>
  <c r="T27" i="3"/>
  <c r="AB27" i="3"/>
  <c r="D27" i="3"/>
  <c r="AC27" i="3"/>
  <c r="E27" i="3"/>
  <c r="AD27" i="3"/>
  <c r="F27" i="3"/>
  <c r="AE27" i="3"/>
  <c r="A26" i="3"/>
  <c r="I26" i="3"/>
  <c r="Q26" i="3"/>
  <c r="Y26" i="3"/>
  <c r="AG26" i="3"/>
  <c r="B26" i="3"/>
  <c r="J26" i="3"/>
  <c r="R26" i="3"/>
  <c r="Z26" i="3"/>
  <c r="AH26" i="3"/>
  <c r="C26" i="3"/>
  <c r="K26" i="3"/>
  <c r="S26" i="3"/>
  <c r="AA26" i="3"/>
  <c r="AI26" i="3"/>
  <c r="D26" i="3"/>
  <c r="L26" i="3"/>
  <c r="G26" i="3"/>
  <c r="V26" i="3"/>
  <c r="AJ26" i="3"/>
  <c r="H26" i="3"/>
  <c r="W26" i="3"/>
  <c r="AN26" i="3"/>
  <c r="M26" i="3"/>
  <c r="X26" i="3"/>
  <c r="AO26" i="3"/>
  <c r="N26" i="3"/>
  <c r="AB26" i="3"/>
  <c r="AP26" i="3"/>
  <c r="AC26" i="3"/>
  <c r="AD26" i="3"/>
  <c r="E26" i="3"/>
  <c r="AE26" i="3"/>
  <c r="F26" i="3"/>
  <c r="AF26" i="3"/>
  <c r="O26" i="3"/>
  <c r="AQ26" i="3"/>
  <c r="P26" i="3"/>
  <c r="T26" i="3"/>
  <c r="U26" i="3"/>
  <c r="A25" i="3"/>
  <c r="I25" i="3"/>
  <c r="Q25" i="3"/>
  <c r="Y25" i="3"/>
  <c r="AG25" i="3"/>
  <c r="B25" i="3"/>
  <c r="J25" i="3"/>
  <c r="R25" i="3"/>
  <c r="Z25" i="3"/>
  <c r="AH25" i="3"/>
  <c r="C25" i="3"/>
  <c r="K25" i="3"/>
  <c r="S25" i="3"/>
  <c r="AA25" i="3"/>
  <c r="AI25" i="3"/>
  <c r="D25" i="3"/>
  <c r="L25" i="3"/>
  <c r="T25" i="3"/>
  <c r="AB25" i="3"/>
  <c r="AJ25" i="3"/>
  <c r="O25" i="3"/>
  <c r="AE25" i="3"/>
  <c r="P25" i="3"/>
  <c r="AF25" i="3"/>
  <c r="E25" i="3"/>
  <c r="U25" i="3"/>
  <c r="AN25" i="3"/>
  <c r="F25" i="3"/>
  <c r="V25" i="3"/>
  <c r="AO25" i="3"/>
  <c r="G25" i="3"/>
  <c r="AP25" i="3"/>
  <c r="H25" i="3"/>
  <c r="AQ25" i="3"/>
  <c r="M25" i="3"/>
  <c r="N25" i="3"/>
  <c r="W25" i="3"/>
  <c r="X25" i="3"/>
  <c r="AC25" i="3"/>
  <c r="AD25" i="3"/>
  <c r="A24" i="3"/>
  <c r="I24" i="3"/>
  <c r="Q24" i="3"/>
  <c r="Y24" i="3"/>
  <c r="AG24" i="3"/>
  <c r="B24" i="3"/>
  <c r="J24" i="3"/>
  <c r="R24" i="3"/>
  <c r="Z24" i="3"/>
  <c r="AH24" i="3"/>
  <c r="C24" i="3"/>
  <c r="K24" i="3"/>
  <c r="S24" i="3"/>
  <c r="AA24" i="3"/>
  <c r="AI24" i="3"/>
  <c r="D24" i="3"/>
  <c r="L24" i="3"/>
  <c r="T24" i="3"/>
  <c r="AB24" i="3"/>
  <c r="AJ24" i="3"/>
  <c r="G24" i="3"/>
  <c r="W24" i="3"/>
  <c r="AP24" i="3"/>
  <c r="H24" i="3"/>
  <c r="X24" i="3"/>
  <c r="AQ24" i="3"/>
  <c r="M24" i="3"/>
  <c r="AC24" i="3"/>
  <c r="N24" i="3"/>
  <c r="AD24" i="3"/>
  <c r="O24" i="3"/>
  <c r="P24" i="3"/>
  <c r="U24" i="3"/>
  <c r="V24" i="3"/>
  <c r="AE24" i="3"/>
  <c r="AF24" i="3"/>
  <c r="E24" i="3"/>
  <c r="AN24" i="3"/>
  <c r="F24" i="3"/>
  <c r="AO24" i="3"/>
  <c r="A23" i="3"/>
  <c r="I23" i="3"/>
  <c r="Q23" i="3"/>
  <c r="Y23" i="3"/>
  <c r="AG23" i="3"/>
  <c r="B23" i="3"/>
  <c r="J23" i="3"/>
  <c r="R23" i="3"/>
  <c r="Z23" i="3"/>
  <c r="AH23" i="3"/>
  <c r="C23" i="3"/>
  <c r="K23" i="3"/>
  <c r="S23" i="3"/>
  <c r="AA23" i="3"/>
  <c r="AI23" i="3"/>
  <c r="D23" i="3"/>
  <c r="L23" i="3"/>
  <c r="T23" i="3"/>
  <c r="AB23" i="3"/>
  <c r="AJ23" i="3"/>
  <c r="O23" i="3"/>
  <c r="AE23" i="3"/>
  <c r="P23" i="3"/>
  <c r="AF23" i="3"/>
  <c r="E23" i="3"/>
  <c r="U23" i="3"/>
  <c r="AN23" i="3"/>
  <c r="F23" i="3"/>
  <c r="V23" i="3"/>
  <c r="AO23" i="3"/>
  <c r="W23" i="3"/>
  <c r="X23" i="3"/>
  <c r="AC23" i="3"/>
  <c r="AD23" i="3"/>
  <c r="G23" i="3"/>
  <c r="AP23" i="3"/>
  <c r="H23" i="3"/>
  <c r="AQ23" i="3"/>
  <c r="M23" i="3"/>
  <c r="N23" i="3"/>
  <c r="A22" i="3"/>
  <c r="I22" i="3"/>
  <c r="Q22" i="3"/>
  <c r="Y22" i="3"/>
  <c r="AG22" i="3"/>
  <c r="B22" i="3"/>
  <c r="J22" i="3"/>
  <c r="R22" i="3"/>
  <c r="Z22" i="3"/>
  <c r="AH22" i="3"/>
  <c r="C22" i="3"/>
  <c r="K22" i="3"/>
  <c r="S22" i="3"/>
  <c r="AA22" i="3"/>
  <c r="AI22" i="3"/>
  <c r="D22" i="3"/>
  <c r="L22" i="3"/>
  <c r="T22" i="3"/>
  <c r="AB22" i="3"/>
  <c r="AJ22" i="3"/>
  <c r="G22" i="3"/>
  <c r="W22" i="3"/>
  <c r="AP22" i="3"/>
  <c r="H22" i="3"/>
  <c r="X22" i="3"/>
  <c r="AQ22" i="3"/>
  <c r="M22" i="3"/>
  <c r="AC22" i="3"/>
  <c r="N22" i="3"/>
  <c r="AD22" i="3"/>
  <c r="AE22" i="3"/>
  <c r="AF22" i="3"/>
  <c r="E22" i="3"/>
  <c r="AN22" i="3"/>
  <c r="F22" i="3"/>
  <c r="AO22" i="3"/>
  <c r="O22" i="3"/>
  <c r="P22" i="3"/>
  <c r="U22" i="3"/>
  <c r="V22" i="3"/>
  <c r="A21" i="3"/>
  <c r="I21" i="3"/>
  <c r="Q21" i="3"/>
  <c r="Y21" i="3"/>
  <c r="AG21" i="3"/>
  <c r="B21" i="3"/>
  <c r="J21" i="3"/>
  <c r="R21" i="3"/>
  <c r="Z21" i="3"/>
  <c r="AH21" i="3"/>
  <c r="C21" i="3"/>
  <c r="K21" i="3"/>
  <c r="S21" i="3"/>
  <c r="AA21" i="3"/>
  <c r="AI21" i="3"/>
  <c r="D21" i="3"/>
  <c r="L21" i="3"/>
  <c r="T21" i="3"/>
  <c r="AB21" i="3"/>
  <c r="AJ21" i="3"/>
  <c r="O21" i="3"/>
  <c r="AE21" i="3"/>
  <c r="P21" i="3"/>
  <c r="AF21" i="3"/>
  <c r="E21" i="3"/>
  <c r="U21" i="3"/>
  <c r="AN21" i="3"/>
  <c r="F21" i="3"/>
  <c r="V21" i="3"/>
  <c r="AO21" i="3"/>
  <c r="G21" i="3"/>
  <c r="AP21" i="3"/>
  <c r="H21" i="3"/>
  <c r="AQ21" i="3"/>
  <c r="M21" i="3"/>
  <c r="N21" i="3"/>
  <c r="W21" i="3"/>
  <c r="X21" i="3"/>
  <c r="AC21" i="3"/>
  <c r="AD21" i="3"/>
  <c r="A20" i="3"/>
  <c r="I20" i="3"/>
  <c r="Q20" i="3"/>
  <c r="Y20" i="3"/>
  <c r="AG20" i="3"/>
  <c r="B20" i="3"/>
  <c r="J20" i="3"/>
  <c r="R20" i="3"/>
  <c r="Z20" i="3"/>
  <c r="AH20" i="3"/>
  <c r="C20" i="3"/>
  <c r="K20" i="3"/>
  <c r="S20" i="3"/>
  <c r="AA20" i="3"/>
  <c r="AI20" i="3"/>
  <c r="D20" i="3"/>
  <c r="L20" i="3"/>
  <c r="T20" i="3"/>
  <c r="AB20" i="3"/>
  <c r="AJ20" i="3"/>
  <c r="G20" i="3"/>
  <c r="W20" i="3"/>
  <c r="AP20" i="3"/>
  <c r="H20" i="3"/>
  <c r="X20" i="3"/>
  <c r="AQ20" i="3"/>
  <c r="M20" i="3"/>
  <c r="AC20" i="3"/>
  <c r="N20" i="3"/>
  <c r="AD20" i="3"/>
  <c r="O20" i="3"/>
  <c r="P20" i="3"/>
  <c r="U20" i="3"/>
  <c r="V20" i="3"/>
  <c r="AE20" i="3"/>
  <c r="AF20" i="3"/>
  <c r="E20" i="3"/>
  <c r="AN20" i="3"/>
  <c r="F20" i="3"/>
  <c r="AO20" i="3"/>
  <c r="A19" i="3"/>
  <c r="I19" i="3"/>
  <c r="Q19" i="3"/>
  <c r="Y19" i="3"/>
  <c r="AG19" i="3"/>
  <c r="B19" i="3"/>
  <c r="J19" i="3"/>
  <c r="R19" i="3"/>
  <c r="Z19" i="3"/>
  <c r="AH19" i="3"/>
  <c r="C19" i="3"/>
  <c r="K19" i="3"/>
  <c r="S19" i="3"/>
  <c r="AA19" i="3"/>
  <c r="AI19" i="3"/>
  <c r="D19" i="3"/>
  <c r="L19" i="3"/>
  <c r="T19" i="3"/>
  <c r="AB19" i="3"/>
  <c r="AJ19" i="3"/>
  <c r="O19" i="3"/>
  <c r="AE19" i="3"/>
  <c r="P19" i="3"/>
  <c r="AF19" i="3"/>
  <c r="E19" i="3"/>
  <c r="U19" i="3"/>
  <c r="AN19" i="3"/>
  <c r="F19" i="3"/>
  <c r="V19" i="3"/>
  <c r="AO19" i="3"/>
  <c r="W19" i="3"/>
  <c r="X19" i="3"/>
  <c r="AC19" i="3"/>
  <c r="AD19" i="3"/>
  <c r="G19" i="3"/>
  <c r="AP19" i="3"/>
  <c r="H19" i="3"/>
  <c r="AQ19" i="3"/>
  <c r="M19" i="3"/>
  <c r="N19" i="3"/>
  <c r="A18" i="3"/>
  <c r="I18" i="3"/>
  <c r="Q18" i="3"/>
  <c r="Y18" i="3"/>
  <c r="AG18" i="3"/>
  <c r="B18" i="3"/>
  <c r="J18" i="3"/>
  <c r="R18" i="3"/>
  <c r="Z18" i="3"/>
  <c r="AH18" i="3"/>
  <c r="C18" i="3"/>
  <c r="K18" i="3"/>
  <c r="S18" i="3"/>
  <c r="AA18" i="3"/>
  <c r="AI18" i="3"/>
  <c r="E18" i="3"/>
  <c r="M18" i="3"/>
  <c r="U18" i="3"/>
  <c r="AC18" i="3"/>
  <c r="AN18" i="3"/>
  <c r="F18" i="3"/>
  <c r="N18" i="3"/>
  <c r="V18" i="3"/>
  <c r="AD18" i="3"/>
  <c r="AO18" i="3"/>
  <c r="G18" i="3"/>
  <c r="O18" i="3"/>
  <c r="W18" i="3"/>
  <c r="AE18" i="3"/>
  <c r="AP18" i="3"/>
  <c r="L18" i="3"/>
  <c r="P18" i="3"/>
  <c r="T18" i="3"/>
  <c r="X18" i="3"/>
  <c r="AJ18" i="3"/>
  <c r="AQ18" i="3"/>
  <c r="D18" i="3"/>
  <c r="H18" i="3"/>
  <c r="AB18" i="3"/>
  <c r="AF18" i="3"/>
  <c r="A17" i="3"/>
  <c r="I17" i="3"/>
  <c r="Q17" i="3"/>
  <c r="Y17" i="3"/>
  <c r="AG17" i="3"/>
  <c r="B17" i="3"/>
  <c r="J17" i="3"/>
  <c r="R17" i="3"/>
  <c r="Z17" i="3"/>
  <c r="AH17" i="3"/>
  <c r="C17" i="3"/>
  <c r="K17" i="3"/>
  <c r="S17" i="3"/>
  <c r="AA17" i="3"/>
  <c r="AI17" i="3"/>
  <c r="E17" i="3"/>
  <c r="M17" i="3"/>
  <c r="U17" i="3"/>
  <c r="AC17" i="3"/>
  <c r="AN17" i="3"/>
  <c r="F17" i="3"/>
  <c r="N17" i="3"/>
  <c r="V17" i="3"/>
  <c r="AD17" i="3"/>
  <c r="AO17" i="3"/>
  <c r="G17" i="3"/>
  <c r="O17" i="3"/>
  <c r="W17" i="3"/>
  <c r="AE17" i="3"/>
  <c r="AP17" i="3"/>
  <c r="T17" i="3"/>
  <c r="X17" i="3"/>
  <c r="AB17" i="3"/>
  <c r="AF17" i="3"/>
  <c r="L17" i="3"/>
  <c r="P17" i="3"/>
  <c r="AJ17" i="3"/>
  <c r="AQ17" i="3"/>
  <c r="D17" i="3"/>
  <c r="H17" i="3"/>
  <c r="A16" i="3"/>
  <c r="I16" i="3"/>
  <c r="Q16" i="3"/>
  <c r="Y16" i="3"/>
  <c r="AG16" i="3"/>
  <c r="B16" i="3"/>
  <c r="J16" i="3"/>
  <c r="R16" i="3"/>
  <c r="Z16" i="3"/>
  <c r="AH16" i="3"/>
  <c r="C16" i="3"/>
  <c r="K16" i="3"/>
  <c r="S16" i="3"/>
  <c r="AA16" i="3"/>
  <c r="AI16" i="3"/>
  <c r="E16" i="3"/>
  <c r="M16" i="3"/>
  <c r="U16" i="3"/>
  <c r="AC16" i="3"/>
  <c r="AN16" i="3"/>
  <c r="F16" i="3"/>
  <c r="N16" i="3"/>
  <c r="V16" i="3"/>
  <c r="AD16" i="3"/>
  <c r="AO16" i="3"/>
  <c r="G16" i="3"/>
  <c r="O16" i="3"/>
  <c r="W16" i="3"/>
  <c r="AE16" i="3"/>
  <c r="AP16" i="3"/>
  <c r="AB16" i="3"/>
  <c r="AF16" i="3"/>
  <c r="D16" i="3"/>
  <c r="AJ16" i="3"/>
  <c r="H16" i="3"/>
  <c r="AQ16" i="3"/>
  <c r="L16" i="3"/>
  <c r="P16" i="3"/>
  <c r="T16" i="3"/>
  <c r="X16" i="3"/>
  <c r="A15" i="3"/>
  <c r="I15" i="3"/>
  <c r="Q15" i="3"/>
  <c r="Y15" i="3"/>
  <c r="AG15" i="3"/>
  <c r="B15" i="3"/>
  <c r="J15" i="3"/>
  <c r="R15" i="3"/>
  <c r="Z15" i="3"/>
  <c r="AH15" i="3"/>
  <c r="C15" i="3"/>
  <c r="K15" i="3"/>
  <c r="S15" i="3"/>
  <c r="AA15" i="3"/>
  <c r="AI15" i="3"/>
  <c r="E15" i="3"/>
  <c r="M15" i="3"/>
  <c r="U15" i="3"/>
  <c r="AC15" i="3"/>
  <c r="AN15" i="3"/>
  <c r="F15" i="3"/>
  <c r="N15" i="3"/>
  <c r="V15" i="3"/>
  <c r="AD15" i="3"/>
  <c r="AO15" i="3"/>
  <c r="G15" i="3"/>
  <c r="O15" i="3"/>
  <c r="W15" i="3"/>
  <c r="AE15" i="3"/>
  <c r="AP15" i="3"/>
  <c r="D15" i="3"/>
  <c r="AJ15" i="3"/>
  <c r="H15" i="3"/>
  <c r="AQ15" i="3"/>
  <c r="L15" i="3"/>
  <c r="P15" i="3"/>
  <c r="AB15" i="3"/>
  <c r="AF15" i="3"/>
  <c r="T15" i="3"/>
  <c r="X15" i="3"/>
  <c r="A14" i="3"/>
  <c r="I14" i="3"/>
  <c r="Q14" i="3"/>
  <c r="Y14" i="3"/>
  <c r="AG14" i="3"/>
  <c r="B14" i="3"/>
  <c r="J14" i="3"/>
  <c r="R14" i="3"/>
  <c r="Z14" i="3"/>
  <c r="AH14" i="3"/>
  <c r="C14" i="3"/>
  <c r="K14" i="3"/>
  <c r="S14" i="3"/>
  <c r="AA14" i="3"/>
  <c r="AI14" i="3"/>
  <c r="E14" i="3"/>
  <c r="M14" i="3"/>
  <c r="U14" i="3"/>
  <c r="AC14" i="3"/>
  <c r="AN14" i="3"/>
  <c r="F14" i="3"/>
  <c r="N14" i="3"/>
  <c r="V14" i="3"/>
  <c r="AD14" i="3"/>
  <c r="AO14" i="3"/>
  <c r="G14" i="3"/>
  <c r="O14" i="3"/>
  <c r="W14" i="3"/>
  <c r="AE14" i="3"/>
  <c r="AP14" i="3"/>
  <c r="L14" i="3"/>
  <c r="P14" i="3"/>
  <c r="T14" i="3"/>
  <c r="X14" i="3"/>
  <c r="D14" i="3"/>
  <c r="H14" i="3"/>
  <c r="AB14" i="3"/>
  <c r="AF14" i="3"/>
  <c r="AJ14" i="3"/>
  <c r="AQ14" i="3"/>
  <c r="A13" i="3"/>
  <c r="I13" i="3"/>
  <c r="Q13" i="3"/>
  <c r="Y13" i="3"/>
  <c r="AG13" i="3"/>
  <c r="B13" i="3"/>
  <c r="J13" i="3"/>
  <c r="R13" i="3"/>
  <c r="Z13" i="3"/>
  <c r="AH13" i="3"/>
  <c r="C13" i="3"/>
  <c r="K13" i="3"/>
  <c r="S13" i="3"/>
  <c r="AA13" i="3"/>
  <c r="AI13" i="3"/>
  <c r="E13" i="3"/>
  <c r="M13" i="3"/>
  <c r="U13" i="3"/>
  <c r="AC13" i="3"/>
  <c r="AN13" i="3"/>
  <c r="F13" i="3"/>
  <c r="N13" i="3"/>
  <c r="V13" i="3"/>
  <c r="AD13" i="3"/>
  <c r="AO13" i="3"/>
  <c r="G13" i="3"/>
  <c r="O13" i="3"/>
  <c r="W13" i="3"/>
  <c r="AE13" i="3"/>
  <c r="AP13" i="3"/>
  <c r="T13" i="3"/>
  <c r="X13" i="3"/>
  <c r="AB13" i="3"/>
  <c r="AF13" i="3"/>
  <c r="D13" i="3"/>
  <c r="H13" i="3"/>
  <c r="L13" i="3"/>
  <c r="P13" i="3"/>
  <c r="AJ13" i="3"/>
  <c r="AQ13" i="3"/>
  <c r="A12" i="3"/>
  <c r="I12" i="3"/>
  <c r="Q12" i="3"/>
  <c r="Y12" i="3"/>
  <c r="AG12" i="3"/>
  <c r="B12" i="3"/>
  <c r="J12" i="3"/>
  <c r="R12" i="3"/>
  <c r="Z12" i="3"/>
  <c r="AH12" i="3"/>
  <c r="C12" i="3"/>
  <c r="K12" i="3"/>
  <c r="S12" i="3"/>
  <c r="AA12" i="3"/>
  <c r="AI12" i="3"/>
  <c r="E12" i="3"/>
  <c r="M12" i="3"/>
  <c r="U12" i="3"/>
  <c r="AC12" i="3"/>
  <c r="AN12" i="3"/>
  <c r="F12" i="3"/>
  <c r="N12" i="3"/>
  <c r="V12" i="3"/>
  <c r="AD12" i="3"/>
  <c r="AO12" i="3"/>
  <c r="G12" i="3"/>
  <c r="O12" i="3"/>
  <c r="W12" i="3"/>
  <c r="AE12" i="3"/>
  <c r="AP12" i="3"/>
  <c r="AB12" i="3"/>
  <c r="AF12" i="3"/>
  <c r="D12" i="3"/>
  <c r="AJ12" i="3"/>
  <c r="H12" i="3"/>
  <c r="AQ12" i="3"/>
  <c r="T12" i="3"/>
  <c r="X12" i="3"/>
  <c r="L12" i="3"/>
  <c r="P12" i="3"/>
  <c r="A11" i="3"/>
  <c r="I11" i="3"/>
  <c r="Q11" i="3"/>
  <c r="Y11" i="3"/>
  <c r="AG11" i="3"/>
  <c r="B11" i="3"/>
  <c r="J11" i="3"/>
  <c r="R11" i="3"/>
  <c r="Z11" i="3"/>
  <c r="AH11" i="3"/>
  <c r="C11" i="3"/>
  <c r="K11" i="3"/>
  <c r="S11" i="3"/>
  <c r="AA11" i="3"/>
  <c r="AI11" i="3"/>
  <c r="E11" i="3"/>
  <c r="M11" i="3"/>
  <c r="U11" i="3"/>
  <c r="AC11" i="3"/>
  <c r="AN11" i="3"/>
  <c r="F11" i="3"/>
  <c r="N11" i="3"/>
  <c r="V11" i="3"/>
  <c r="AD11" i="3"/>
  <c r="AO11" i="3"/>
  <c r="G11" i="3"/>
  <c r="O11" i="3"/>
  <c r="W11" i="3"/>
  <c r="AE11" i="3"/>
  <c r="AP11" i="3"/>
  <c r="D11" i="3"/>
  <c r="AJ11" i="3"/>
  <c r="H11" i="3"/>
  <c r="AQ11" i="3"/>
  <c r="L11" i="3"/>
  <c r="P11" i="3"/>
  <c r="T11" i="3"/>
  <c r="X11" i="3"/>
  <c r="AB11" i="3"/>
  <c r="AF11" i="3"/>
  <c r="A10" i="3"/>
  <c r="I10" i="3"/>
  <c r="Q10" i="3"/>
  <c r="Y10" i="3"/>
  <c r="AG10" i="3"/>
  <c r="B10" i="3"/>
  <c r="J10" i="3"/>
  <c r="R10" i="3"/>
  <c r="Z10" i="3"/>
  <c r="AH10" i="3"/>
  <c r="C10" i="3"/>
  <c r="K10" i="3"/>
  <c r="S10" i="3"/>
  <c r="AA10" i="3"/>
  <c r="AI10" i="3"/>
  <c r="E10" i="3"/>
  <c r="M10" i="3"/>
  <c r="U10" i="3"/>
  <c r="AC10" i="3"/>
  <c r="AN10" i="3"/>
  <c r="F10" i="3"/>
  <c r="N10" i="3"/>
  <c r="V10" i="3"/>
  <c r="AD10" i="3"/>
  <c r="AO10" i="3"/>
  <c r="G10" i="3"/>
  <c r="O10" i="3"/>
  <c r="W10" i="3"/>
  <c r="AE10" i="3"/>
  <c r="AP10" i="3"/>
  <c r="L10" i="3"/>
  <c r="P10" i="3"/>
  <c r="T10" i="3"/>
  <c r="X10" i="3"/>
  <c r="AJ10" i="3"/>
  <c r="AQ10" i="3"/>
  <c r="D10" i="3"/>
  <c r="H10" i="3"/>
  <c r="AB10" i="3"/>
  <c r="AF10" i="3"/>
  <c r="A9" i="3"/>
  <c r="I9" i="3"/>
  <c r="Q9" i="3"/>
  <c r="Y9" i="3"/>
  <c r="AG9" i="3"/>
  <c r="B9" i="3"/>
  <c r="J9" i="3"/>
  <c r="R9" i="3"/>
  <c r="Z9" i="3"/>
  <c r="AH9" i="3"/>
  <c r="C9" i="3"/>
  <c r="K9" i="3"/>
  <c r="S9" i="3"/>
  <c r="AA9" i="3"/>
  <c r="AI9" i="3"/>
  <c r="E9" i="3"/>
  <c r="M9" i="3"/>
  <c r="U9" i="3"/>
  <c r="AC9" i="3"/>
  <c r="AN9" i="3"/>
  <c r="F9" i="3"/>
  <c r="N9" i="3"/>
  <c r="V9" i="3"/>
  <c r="AD9" i="3"/>
  <c r="AO9" i="3"/>
  <c r="G9" i="3"/>
  <c r="O9" i="3"/>
  <c r="W9" i="3"/>
  <c r="AE9" i="3"/>
  <c r="AP9" i="3"/>
  <c r="T9" i="3"/>
  <c r="X9" i="3"/>
  <c r="AB9" i="3"/>
  <c r="AF9" i="3"/>
  <c r="D9" i="3"/>
  <c r="AJ9" i="3"/>
  <c r="H9" i="3"/>
  <c r="L9" i="3"/>
  <c r="P9" i="3"/>
  <c r="AQ9" i="3"/>
  <c r="A8" i="3"/>
  <c r="I8" i="3"/>
  <c r="Q8" i="3"/>
  <c r="Y8" i="3"/>
  <c r="AG8" i="3"/>
  <c r="B8" i="3"/>
  <c r="J8" i="3"/>
  <c r="R8" i="3"/>
  <c r="Z8" i="3"/>
  <c r="AH8" i="3"/>
  <c r="C8" i="3"/>
  <c r="K8" i="3"/>
  <c r="S8" i="3"/>
  <c r="AA8" i="3"/>
  <c r="AI8" i="3"/>
  <c r="E8" i="3"/>
  <c r="M8" i="3"/>
  <c r="U8" i="3"/>
  <c r="AC8" i="3"/>
  <c r="AN8" i="3"/>
  <c r="F8" i="3"/>
  <c r="N8" i="3"/>
  <c r="V8" i="3"/>
  <c r="AD8" i="3"/>
  <c r="AO8" i="3"/>
  <c r="G8" i="3"/>
  <c r="O8" i="3"/>
  <c r="W8" i="3"/>
  <c r="AE8" i="3"/>
  <c r="AP8" i="3"/>
  <c r="AB8" i="3"/>
  <c r="AF8" i="3"/>
  <c r="D8" i="3"/>
  <c r="AJ8" i="3"/>
  <c r="H8" i="3"/>
  <c r="AQ8" i="3"/>
  <c r="L8" i="3"/>
  <c r="P8" i="3"/>
  <c r="T8" i="3"/>
  <c r="X8" i="3"/>
  <c r="A7" i="3"/>
  <c r="I7" i="3"/>
  <c r="Q7" i="3"/>
  <c r="Y7" i="3"/>
  <c r="AG7" i="3"/>
  <c r="B7" i="3"/>
  <c r="J7" i="3"/>
  <c r="R7" i="3"/>
  <c r="Z7" i="3"/>
  <c r="AH7" i="3"/>
  <c r="C7" i="3"/>
  <c r="K7" i="3"/>
  <c r="S7" i="3"/>
  <c r="AA7" i="3"/>
  <c r="AI7" i="3"/>
  <c r="E7" i="3"/>
  <c r="M7" i="3"/>
  <c r="U7" i="3"/>
  <c r="AC7" i="3"/>
  <c r="AN7" i="3"/>
  <c r="F7" i="3"/>
  <c r="N7" i="3"/>
  <c r="V7" i="3"/>
  <c r="AD7" i="3"/>
  <c r="AO7" i="3"/>
  <c r="G7" i="3"/>
  <c r="O7" i="3"/>
  <c r="W7" i="3"/>
  <c r="AE7" i="3"/>
  <c r="AP7" i="3"/>
  <c r="D7" i="3"/>
  <c r="AJ7" i="3"/>
  <c r="H7" i="3"/>
  <c r="AQ7" i="3"/>
  <c r="L7" i="3"/>
  <c r="P7" i="3"/>
  <c r="T7" i="3"/>
  <c r="X7" i="3"/>
  <c r="AB7" i="3"/>
  <c r="AF7" i="3"/>
  <c r="A6" i="3"/>
  <c r="I6" i="3"/>
  <c r="Q6" i="3"/>
  <c r="Y6" i="3"/>
  <c r="AG6" i="3"/>
  <c r="B6" i="3"/>
  <c r="J6" i="3"/>
  <c r="R6" i="3"/>
  <c r="Z6" i="3"/>
  <c r="AH6" i="3"/>
  <c r="C6" i="3"/>
  <c r="K6" i="3"/>
  <c r="S6" i="3"/>
  <c r="AA6" i="3"/>
  <c r="AI6" i="3"/>
  <c r="E6" i="3"/>
  <c r="M6" i="3"/>
  <c r="U6" i="3"/>
  <c r="AC6" i="3"/>
  <c r="AN6" i="3"/>
  <c r="F6" i="3"/>
  <c r="N6" i="3"/>
  <c r="V6" i="3"/>
  <c r="AD6" i="3"/>
  <c r="AO6" i="3"/>
  <c r="G6" i="3"/>
  <c r="O6" i="3"/>
  <c r="W6" i="3"/>
  <c r="AE6" i="3"/>
  <c r="AP6" i="3"/>
  <c r="L6" i="3"/>
  <c r="P6" i="3"/>
  <c r="T6" i="3"/>
  <c r="X6" i="3"/>
  <c r="AB6" i="3"/>
  <c r="AJ6" i="3"/>
  <c r="AQ6" i="3"/>
  <c r="D6" i="3"/>
  <c r="H6" i="3"/>
  <c r="AF6" i="3"/>
  <c r="A5" i="3"/>
  <c r="I5" i="3"/>
  <c r="Q5" i="3"/>
  <c r="Y5" i="3"/>
  <c r="AG5" i="3"/>
  <c r="B5" i="3"/>
  <c r="J5" i="3"/>
  <c r="R5" i="3"/>
  <c r="Z5" i="3"/>
  <c r="AH5" i="3"/>
  <c r="C5" i="3"/>
  <c r="K5" i="3"/>
  <c r="S5" i="3"/>
  <c r="AA5" i="3"/>
  <c r="AI5" i="3"/>
  <c r="E5" i="3"/>
  <c r="M5" i="3"/>
  <c r="U5" i="3"/>
  <c r="AC5" i="3"/>
  <c r="AN5" i="3"/>
  <c r="F5" i="3"/>
  <c r="N5" i="3"/>
  <c r="V5" i="3"/>
  <c r="AD5" i="3"/>
  <c r="AO5" i="3"/>
  <c r="G5" i="3"/>
  <c r="O5" i="3"/>
  <c r="W5" i="3"/>
  <c r="AE5" i="3"/>
  <c r="AP5" i="3"/>
  <c r="T5" i="3"/>
  <c r="X5" i="3"/>
  <c r="AB5" i="3"/>
  <c r="AF5" i="3"/>
  <c r="D5" i="3"/>
  <c r="AJ5" i="3"/>
  <c r="H5" i="3"/>
  <c r="L5" i="3"/>
  <c r="P5" i="3"/>
  <c r="AQ5" i="3"/>
  <c r="A4" i="3"/>
  <c r="I4" i="3"/>
  <c r="Q4" i="3"/>
  <c r="Y4" i="3"/>
  <c r="AG4" i="3"/>
  <c r="B4" i="3"/>
  <c r="J4" i="3"/>
  <c r="R4" i="3"/>
  <c r="Z4" i="3"/>
  <c r="AH4" i="3"/>
  <c r="C4" i="3"/>
  <c r="K4" i="3"/>
  <c r="S4" i="3"/>
  <c r="AA4" i="3"/>
  <c r="AI4" i="3"/>
  <c r="E4" i="3"/>
  <c r="M4" i="3"/>
  <c r="U4" i="3"/>
  <c r="AC4" i="3"/>
  <c r="AN4" i="3"/>
  <c r="F4" i="3"/>
  <c r="N4" i="3"/>
  <c r="V4" i="3"/>
  <c r="AD4" i="3"/>
  <c r="AO4" i="3"/>
  <c r="G4" i="3"/>
  <c r="O4" i="3"/>
  <c r="W4" i="3"/>
  <c r="AE4" i="3"/>
  <c r="AP4" i="3"/>
  <c r="AB4" i="3"/>
  <c r="AF4" i="3"/>
  <c r="D4" i="3"/>
  <c r="AJ4" i="3"/>
  <c r="H4" i="3"/>
  <c r="AQ4" i="3"/>
  <c r="L4" i="3"/>
  <c r="X4" i="3"/>
  <c r="P4" i="3"/>
  <c r="T4" i="3"/>
  <c r="I3" i="3"/>
  <c r="Y3" i="3"/>
  <c r="J3" i="3"/>
  <c r="Z3" i="3"/>
  <c r="AI3" i="3"/>
  <c r="M3" i="3"/>
  <c r="AC3" i="3"/>
  <c r="AN3" i="3"/>
  <c r="AO3" i="3"/>
  <c r="O3" i="3"/>
  <c r="AP3" i="3"/>
  <c r="AJ3" i="3"/>
  <c r="AQ3" i="3"/>
  <c r="P3" i="3"/>
  <c r="O183" i="4"/>
  <c r="O135" i="4"/>
  <c r="O87" i="4"/>
  <c r="B7" i="4"/>
  <c r="F7" i="4"/>
  <c r="O265" i="4"/>
  <c r="O241" i="4"/>
  <c r="O217" i="4"/>
  <c r="O177" i="4"/>
  <c r="S30" i="4"/>
  <c r="O129" i="4"/>
  <c r="O81" i="4"/>
  <c r="O259" i="4"/>
  <c r="O235" i="4"/>
  <c r="O211" i="4"/>
  <c r="O175" i="4"/>
  <c r="O165" i="4"/>
  <c r="O169" i="4"/>
  <c r="O127" i="4"/>
  <c r="O117" i="4"/>
  <c r="O121" i="4"/>
  <c r="O79" i="4"/>
  <c r="O69" i="4"/>
  <c r="O73" i="4"/>
  <c r="O189" i="4"/>
  <c r="O193" i="4"/>
  <c r="O93" i="4"/>
  <c r="O97" i="4"/>
  <c r="N25" i="4"/>
  <c r="O141" i="4"/>
  <c r="O145" i="4"/>
  <c r="O253" i="4"/>
  <c r="O229" i="4"/>
  <c r="O205" i="4"/>
  <c r="N41" i="3"/>
  <c r="S41" i="3"/>
  <c r="C41" i="3"/>
  <c r="AE41" i="3"/>
  <c r="AH41" i="3"/>
  <c r="E41" i="3"/>
  <c r="W41" i="3"/>
  <c r="AB41" i="3"/>
  <c r="L41" i="3"/>
  <c r="B41" i="3"/>
  <c r="AF41" i="3"/>
  <c r="U41" i="3"/>
  <c r="T41" i="3"/>
  <c r="D41" i="3"/>
  <c r="AG41" i="3"/>
  <c r="G41" i="3"/>
  <c r="F41" i="3"/>
  <c r="H41" i="3"/>
  <c r="A41" i="3"/>
  <c r="AD41" i="3"/>
  <c r="V41" i="3"/>
  <c r="R41" i="3"/>
  <c r="Q41" i="3"/>
  <c r="K41" i="3"/>
  <c r="AG3" i="3"/>
  <c r="S3" i="3"/>
  <c r="F3" i="3"/>
  <c r="AE3" i="3"/>
  <c r="T3" i="3"/>
  <c r="R3" i="3"/>
  <c r="AF3" i="3"/>
  <c r="AD3" i="3"/>
  <c r="L3" i="3"/>
  <c r="V3" i="3"/>
  <c r="D3" i="3"/>
  <c r="AB3" i="3"/>
  <c r="A3" i="3"/>
  <c r="G3" i="3"/>
  <c r="AH3" i="3"/>
  <c r="H3" i="3"/>
  <c r="U3" i="3"/>
  <c r="Q3" i="3"/>
  <c r="C3" i="3"/>
  <c r="K3" i="3"/>
  <c r="W3" i="3"/>
  <c r="B3" i="3"/>
  <c r="N3" i="3"/>
  <c r="E3" i="3"/>
  <c r="W2" i="3"/>
  <c r="G2" i="3"/>
  <c r="D2" i="3"/>
  <c r="N2" i="3"/>
  <c r="AQ2" i="3" l="1"/>
  <c r="AN2" i="3"/>
  <c r="AC2" i="3"/>
  <c r="M2" i="3"/>
  <c r="AI2" i="3"/>
  <c r="AJ2" i="3"/>
  <c r="Z2" i="3"/>
  <c r="AP2" i="3"/>
  <c r="J2" i="3"/>
  <c r="O2" i="3"/>
  <c r="Y2" i="3"/>
  <c r="AO2" i="3"/>
  <c r="L215" i="4"/>
  <c r="L216" i="4" s="1"/>
  <c r="L234" i="4"/>
  <c r="L108" i="4"/>
  <c r="L144" i="4"/>
  <c r="L168" i="4"/>
  <c r="L48" i="4"/>
  <c r="L174" i="4"/>
  <c r="L156" i="4"/>
  <c r="L132" i="4"/>
  <c r="L222" i="4"/>
  <c r="L84" i="4"/>
  <c r="L120" i="4"/>
  <c r="L72" i="4"/>
  <c r="L246" i="4"/>
  <c r="L96" i="4"/>
  <c r="L180" i="4"/>
  <c r="L138" i="4"/>
  <c r="L228" i="4"/>
  <c r="L114" i="4"/>
  <c r="L42" i="4"/>
  <c r="L54" i="4"/>
  <c r="L90" i="4"/>
  <c r="L186" i="4"/>
  <c r="L240" i="4"/>
  <c r="L204" i="4"/>
  <c r="L264" i="4"/>
  <c r="L126" i="4"/>
  <c r="L192" i="4"/>
  <c r="L60" i="4"/>
  <c r="L252" i="4"/>
  <c r="L111" i="1"/>
  <c r="K31" i="4" s="1"/>
  <c r="P2" i="3"/>
  <c r="L30" i="4"/>
  <c r="S33" i="4"/>
  <c r="S35" i="4"/>
  <c r="T24" i="4"/>
  <c r="L36" i="4"/>
  <c r="L198" i="4"/>
  <c r="S34" i="4"/>
  <c r="T25" i="4"/>
  <c r="D7" i="4"/>
  <c r="S36" i="4"/>
  <c r="S2" i="3"/>
  <c r="Q2" i="3"/>
  <c r="E2" i="3"/>
  <c r="H2" i="3"/>
  <c r="U2" i="3"/>
  <c r="AB2" i="3"/>
  <c r="F2" i="3"/>
  <c r="B2" i="3"/>
  <c r="AH2" i="3"/>
  <c r="T2" i="3"/>
  <c r="AE2" i="3"/>
  <c r="A2" i="3"/>
  <c r="V2" i="3"/>
  <c r="AD2" i="3"/>
  <c r="L2" i="3"/>
  <c r="AF2" i="3"/>
  <c r="AG2" i="3"/>
  <c r="C2" i="3"/>
  <c r="R2" i="3"/>
  <c r="K2" i="3"/>
  <c r="S31" i="4" l="1"/>
  <c r="T26" i="4" s="1"/>
  <c r="H7" i="4"/>
  <c r="K7" i="4" s="1"/>
  <c r="T27" i="4"/>
  <c r="L150" i="4"/>
  <c r="T28" i="4"/>
  <c r="X41" i="3"/>
  <c r="X3" i="3"/>
  <c r="X2" i="3"/>
  <c r="T13" i="4" l="1"/>
  <c r="U4" i="4" s="1"/>
  <c r="AA41" i="3"/>
  <c r="AA3" i="3"/>
  <c r="AA2" i="3"/>
  <c r="J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Kiyoshi Kuroyanagi</author>
  </authors>
  <commentList>
    <comment ref="D9" authorId="0" shapeId="0" xr:uid="{00000000-0006-0000-0100-000001000000}">
      <text>
        <r>
          <rPr>
            <sz val="16"/>
            <color rgb="FF000000"/>
            <rFont val="ＭＳ Ｐゴシック"/>
            <family val="2"/>
            <charset val="128"/>
          </rPr>
          <t>ここにご記入いただいたお名前が、「カタログギフト」および「カタログ記載の商品」を先様にお届けする際、</t>
        </r>
        <r>
          <rPr>
            <b/>
            <sz val="16"/>
            <color rgb="FFFF0000"/>
            <rFont val="ＭＳ Ｐゴシック"/>
            <family val="2"/>
            <charset val="128"/>
          </rPr>
          <t>配送伝票に「ご依頼主」</t>
        </r>
        <r>
          <rPr>
            <sz val="16"/>
            <color rgb="FF000000"/>
            <rFont val="ＭＳ Ｐゴシック"/>
            <family val="2"/>
            <charset val="128"/>
          </rPr>
          <t>として印字されます。</t>
        </r>
        <r>
          <rPr>
            <sz val="16"/>
            <color rgb="FF000000"/>
            <rFont val="ＭＳ Ｐゴシック"/>
            <family val="2"/>
            <charset val="128"/>
          </rPr>
          <t xml:space="preserve">
</t>
        </r>
        <r>
          <rPr>
            <sz val="16"/>
            <color rgb="FF000000"/>
            <rFont val="ＭＳ Ｐゴシック"/>
            <family val="2"/>
            <charset val="128"/>
          </rPr>
          <t xml:space="preserve">
</t>
        </r>
        <r>
          <rPr>
            <sz val="16"/>
            <color rgb="FF000000"/>
            <rFont val="ＭＳ Ｐゴシック"/>
            <family val="2"/>
            <charset val="128"/>
          </rPr>
          <t>連名の場合は、「・」で区切ってご記入下さい。</t>
        </r>
      </text>
    </comment>
    <comment ref="D13" authorId="0" shapeId="0" xr:uid="{00000000-0006-0000-0100-000002000000}">
      <text>
        <r>
          <rPr>
            <sz val="16"/>
            <color rgb="FF000000"/>
            <rFont val="ＭＳ Ｐゴシック"/>
            <family val="2"/>
            <charset val="128"/>
          </rPr>
          <t>転居のご予定がある場合は</t>
        </r>
        <r>
          <rPr>
            <b/>
            <sz val="16"/>
            <color rgb="FFFF0000"/>
            <rFont val="ＭＳ Ｐゴシック"/>
            <family val="2"/>
            <charset val="128"/>
          </rPr>
          <t>「新居のご住所」</t>
        </r>
        <r>
          <rPr>
            <sz val="16"/>
            <color rgb="FF000000"/>
            <rFont val="ＭＳ Ｐゴシック"/>
            <family val="2"/>
            <charset val="128"/>
          </rPr>
          <t>をご記入下さい。</t>
        </r>
      </text>
    </comment>
    <comment ref="F18" authorId="0" shapeId="0" xr:uid="{00000000-0006-0000-0100-000003000000}">
      <text>
        <r>
          <rPr>
            <sz val="14"/>
            <color rgb="FF000000"/>
            <rFont val="ＭＳ Ｐゴシック"/>
            <family val="2"/>
            <charset val="128"/>
          </rPr>
          <t>のし表書きが</t>
        </r>
        <r>
          <rPr>
            <b/>
            <sz val="14"/>
            <color rgb="FFFF0000"/>
            <rFont val="ＭＳ Ｐゴシック"/>
            <family val="2"/>
            <charset val="128"/>
          </rPr>
          <t>「その他」</t>
        </r>
        <r>
          <rPr>
            <sz val="14"/>
            <color rgb="FF000000"/>
            <rFont val="ＭＳ Ｐゴシック"/>
            <family val="2"/>
            <charset val="128"/>
          </rPr>
          <t>の場合は、</t>
        </r>
        <r>
          <rPr>
            <sz val="14"/>
            <color rgb="FF000000"/>
            <rFont val="ＭＳ Ｐゴシック"/>
            <family val="2"/>
            <charset val="128"/>
          </rPr>
          <t xml:space="preserve">
</t>
        </r>
        <r>
          <rPr>
            <sz val="14"/>
            <color rgb="FF000000"/>
            <rFont val="ＭＳ Ｐゴシック"/>
            <family val="2"/>
            <charset val="128"/>
          </rPr>
          <t>ここにご記入下さい。</t>
        </r>
      </text>
    </comment>
    <comment ref="L18" authorId="0" shapeId="0" xr:uid="{00000000-0006-0000-0100-000004000000}">
      <text>
        <r>
          <rPr>
            <sz val="16"/>
            <color rgb="FF000000"/>
            <rFont val="ＭＳ Ｐゴシック"/>
            <family val="2"/>
            <charset val="128"/>
          </rPr>
          <t>連名の場合は「、」で区切って続けてご記入下さい。</t>
        </r>
        <r>
          <rPr>
            <sz val="16"/>
            <color rgb="FF000000"/>
            <rFont val="ＭＳ Ｐゴシック"/>
            <family val="2"/>
            <charset val="128"/>
          </rPr>
          <t xml:space="preserve">
</t>
        </r>
        <r>
          <rPr>
            <sz val="16"/>
            <color rgb="FF000000"/>
            <rFont val="ＭＳ Ｐゴシック"/>
            <family val="2"/>
            <charset val="128"/>
          </rPr>
          <t>（ブライダルの場合は、「新郎、新婦」の順で）</t>
        </r>
        <r>
          <rPr>
            <sz val="16"/>
            <color rgb="FF000000"/>
            <rFont val="ＭＳ Ｐゴシック"/>
            <family val="2"/>
            <charset val="128"/>
          </rPr>
          <t xml:space="preserve">
</t>
        </r>
        <r>
          <rPr>
            <sz val="16"/>
            <color rgb="FF000000"/>
            <rFont val="ＭＳ Ｐゴシック"/>
            <family val="2"/>
            <charset val="128"/>
          </rPr>
          <t>ふりがなが必要な場合は（　　）でご記入下さい。</t>
        </r>
      </text>
    </comment>
    <comment ref="D21" authorId="0" shapeId="0" xr:uid="{00000000-0006-0000-0100-000005000000}">
      <text>
        <r>
          <rPr>
            <sz val="14"/>
            <color rgb="FF000000"/>
            <rFont val="ＭＳ Ｐゴシック"/>
            <family val="2"/>
            <charset val="128"/>
          </rPr>
          <t>※</t>
        </r>
        <r>
          <rPr>
            <sz val="14"/>
            <color rgb="FF000000"/>
            <rFont val="ＭＳ Ｐゴシック"/>
            <family val="2"/>
            <charset val="128"/>
          </rPr>
          <t>「名入れ＆自由文カード」の場合は、「メッセージ」「お名前」を必ずご記入下さい。</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t>
        </r>
        <r>
          <rPr>
            <sz val="14"/>
            <color rgb="FF000000"/>
            <rFont val="ＭＳ Ｐゴシック"/>
            <family val="2"/>
            <charset val="128"/>
          </rPr>
          <t>改行の入力方法は、</t>
        </r>
        <r>
          <rPr>
            <sz val="14"/>
            <color rgb="FF000000"/>
            <rFont val="ＭＳ Ｐゴシック"/>
            <family val="2"/>
            <charset val="128"/>
          </rPr>
          <t xml:space="preserve">
</t>
        </r>
        <r>
          <rPr>
            <sz val="14"/>
            <color rgb="FF000000"/>
            <rFont val="ＭＳ Ｐゴシック"/>
            <family val="2"/>
            <charset val="128"/>
          </rPr>
          <t>　　</t>
        </r>
        <r>
          <rPr>
            <sz val="14"/>
            <color rgb="FF000000"/>
            <rFont val="ＭＳ Ｐゴシック"/>
            <family val="2"/>
            <charset val="128"/>
          </rPr>
          <t>Windows</t>
        </r>
        <r>
          <rPr>
            <sz val="14"/>
            <color rgb="FF000000"/>
            <rFont val="ＭＳ Ｐゴシック"/>
            <family val="2"/>
            <charset val="128"/>
          </rPr>
          <t>は、「</t>
        </r>
        <r>
          <rPr>
            <sz val="14"/>
            <color rgb="FF000000"/>
            <rFont val="ＭＳ Ｐゴシック"/>
            <family val="2"/>
            <charset val="128"/>
          </rPr>
          <t>Alt</t>
        </r>
        <r>
          <rPr>
            <sz val="14"/>
            <color rgb="FF000000"/>
            <rFont val="ＭＳ Ｐゴシック"/>
            <family val="2"/>
            <charset val="128"/>
          </rPr>
          <t>」キーを押しながら「</t>
        </r>
        <r>
          <rPr>
            <sz val="14"/>
            <color rgb="FF000000"/>
            <rFont val="ＭＳ Ｐゴシック"/>
            <family val="2"/>
            <charset val="128"/>
          </rPr>
          <t>Enter</t>
        </r>
        <r>
          <rPr>
            <sz val="14"/>
            <color rgb="FF000000"/>
            <rFont val="ＭＳ Ｐゴシック"/>
            <family val="2"/>
            <charset val="128"/>
          </rPr>
          <t>」</t>
        </r>
        <r>
          <rPr>
            <sz val="14"/>
            <color rgb="FF000000"/>
            <rFont val="ＭＳ Ｐゴシック"/>
            <family val="2"/>
            <charset val="128"/>
          </rPr>
          <t xml:space="preserve">
</t>
        </r>
        <r>
          <rPr>
            <sz val="14"/>
            <color rgb="FF000000"/>
            <rFont val="ＭＳ Ｐゴシック"/>
            <family val="2"/>
            <charset val="128"/>
          </rPr>
          <t>　　</t>
        </r>
        <r>
          <rPr>
            <sz val="14"/>
            <color rgb="FF000000"/>
            <rFont val="ＭＳ Ｐゴシック"/>
            <family val="2"/>
            <charset val="128"/>
          </rPr>
          <t>Macintosh</t>
        </r>
        <r>
          <rPr>
            <sz val="14"/>
            <color rgb="FF000000"/>
            <rFont val="ＭＳ Ｐゴシック"/>
            <family val="2"/>
            <charset val="128"/>
          </rPr>
          <t>は、「</t>
        </r>
        <r>
          <rPr>
            <sz val="14"/>
            <color rgb="FF000000"/>
            <rFont val="ＭＳ Ｐゴシック"/>
            <family val="2"/>
            <charset val="128"/>
          </rPr>
          <t>command</t>
        </r>
        <r>
          <rPr>
            <sz val="14"/>
            <color rgb="FF000000"/>
            <rFont val="ＭＳ Ｐゴシック"/>
            <family val="2"/>
            <charset val="128"/>
          </rPr>
          <t>」キーと「</t>
        </r>
        <r>
          <rPr>
            <sz val="14"/>
            <color rgb="FF000000"/>
            <rFont val="ＭＳ Ｐゴシック"/>
            <family val="2"/>
            <charset val="128"/>
          </rPr>
          <t>option</t>
        </r>
        <r>
          <rPr>
            <sz val="14"/>
            <color rgb="FF000000"/>
            <rFont val="ＭＳ Ｐゴシック"/>
            <family val="2"/>
            <charset val="128"/>
          </rPr>
          <t>」キーを押しながら「</t>
        </r>
        <r>
          <rPr>
            <sz val="14"/>
            <color rgb="FF000000"/>
            <rFont val="ＭＳ Ｐゴシック"/>
            <family val="2"/>
            <charset val="128"/>
          </rPr>
          <t>return</t>
        </r>
        <r>
          <rPr>
            <sz val="14"/>
            <color rgb="FF000000"/>
            <rFont val="ＭＳ Ｐゴシック"/>
            <family val="2"/>
            <charset val="128"/>
          </rPr>
          <t>」</t>
        </r>
      </text>
    </comment>
  </commentList>
</comments>
</file>

<file path=xl/sharedStrings.xml><?xml version="1.0" encoding="utf-8"?>
<sst xmlns="http://schemas.openxmlformats.org/spreadsheetml/2006/main" count="3876" uniqueCount="1419">
  <si>
    <t>令和元</t>
    <rPh sb="0" eb="2">
      <t>レイワ</t>
    </rPh>
    <rPh sb="2" eb="3">
      <t>ガンネン</t>
    </rPh>
    <phoneticPr fontId="2"/>
  </si>
  <si>
    <t>令和2</t>
    <rPh sb="0" eb="2">
      <t>レイワ</t>
    </rPh>
    <phoneticPr fontId="2"/>
  </si>
  <si>
    <t>令和3</t>
    <rPh sb="0" eb="2">
      <t>レイワ</t>
    </rPh>
    <phoneticPr fontId="2"/>
  </si>
  <si>
    <t>令和4</t>
    <rPh sb="0" eb="2">
      <t>レイワ</t>
    </rPh>
    <phoneticPr fontId="2"/>
  </si>
  <si>
    <t>令和5</t>
    <rPh sb="0" eb="2">
      <t>レイワ</t>
    </rPh>
    <phoneticPr fontId="2"/>
  </si>
  <si>
    <t>令和6</t>
    <rPh sb="0" eb="2">
      <t>レイワ</t>
    </rPh>
    <phoneticPr fontId="2"/>
  </si>
  <si>
    <t>令和7</t>
    <rPh sb="0" eb="2">
      <t>レイワ</t>
    </rPh>
    <phoneticPr fontId="2"/>
  </si>
  <si>
    <t>令和8</t>
    <rPh sb="0" eb="2">
      <t>レイワ</t>
    </rPh>
    <phoneticPr fontId="2"/>
  </si>
  <si>
    <t>令和9</t>
    <rPh sb="0" eb="2">
      <t>レイワ</t>
    </rPh>
    <phoneticPr fontId="2"/>
  </si>
  <si>
    <t>令和10</t>
    <rPh sb="0" eb="2">
      <t>レイワ</t>
    </rPh>
    <phoneticPr fontId="2"/>
  </si>
  <si>
    <t>令和11</t>
    <rPh sb="0" eb="2">
      <t>レイワ</t>
    </rPh>
    <phoneticPr fontId="2"/>
  </si>
  <si>
    <t>令和12</t>
    <rPh sb="0" eb="2">
      <t>レイワ</t>
    </rPh>
    <phoneticPr fontId="2"/>
  </si>
  <si>
    <t>令和13</t>
    <rPh sb="0" eb="2">
      <t>レイワ</t>
    </rPh>
    <phoneticPr fontId="2"/>
  </si>
  <si>
    <t>令和元年</t>
    <rPh sb="0" eb="4">
      <t>レイワガンネン</t>
    </rPh>
    <phoneticPr fontId="32"/>
  </si>
  <si>
    <t>令和二年</t>
    <rPh sb="0" eb="2">
      <t>レイワ</t>
    </rPh>
    <rPh sb="2" eb="4">
      <t>２ネン</t>
    </rPh>
    <phoneticPr fontId="32"/>
  </si>
  <si>
    <t>令和三年</t>
    <rPh sb="0" eb="2">
      <t>レイワ</t>
    </rPh>
    <rPh sb="2" eb="3">
      <t>３</t>
    </rPh>
    <rPh sb="3" eb="4">
      <t>２ネン</t>
    </rPh>
    <phoneticPr fontId="32"/>
  </si>
  <si>
    <t>令和四年</t>
    <rPh sb="0" eb="2">
      <t>レイワ</t>
    </rPh>
    <rPh sb="2" eb="3">
      <t>４</t>
    </rPh>
    <rPh sb="3" eb="4">
      <t>２ネン</t>
    </rPh>
    <phoneticPr fontId="32"/>
  </si>
  <si>
    <t>令和五年</t>
    <rPh sb="0" eb="2">
      <t>レイワ</t>
    </rPh>
    <rPh sb="2" eb="3">
      <t>５</t>
    </rPh>
    <rPh sb="3" eb="4">
      <t>２ネン</t>
    </rPh>
    <phoneticPr fontId="32"/>
  </si>
  <si>
    <t>令和六年</t>
    <rPh sb="0" eb="2">
      <t>レイワ</t>
    </rPh>
    <rPh sb="2" eb="3">
      <t>６</t>
    </rPh>
    <rPh sb="3" eb="4">
      <t>２ネン</t>
    </rPh>
    <phoneticPr fontId="32"/>
  </si>
  <si>
    <t>令和七年</t>
    <rPh sb="0" eb="2">
      <t>レイワ</t>
    </rPh>
    <rPh sb="2" eb="3">
      <t>⑦</t>
    </rPh>
    <rPh sb="3" eb="4">
      <t>２ネン</t>
    </rPh>
    <phoneticPr fontId="32"/>
  </si>
  <si>
    <t>令和八年</t>
    <rPh sb="0" eb="2">
      <t>レイワ</t>
    </rPh>
    <rPh sb="2" eb="3">
      <t>８</t>
    </rPh>
    <rPh sb="3" eb="4">
      <t>２ネン</t>
    </rPh>
    <phoneticPr fontId="32"/>
  </si>
  <si>
    <t>令和九年</t>
    <rPh sb="0" eb="2">
      <t>レイワ</t>
    </rPh>
    <rPh sb="2" eb="3">
      <t>９</t>
    </rPh>
    <rPh sb="3" eb="4">
      <t>２ネン</t>
    </rPh>
    <phoneticPr fontId="32"/>
  </si>
  <si>
    <t>令和十年</t>
    <rPh sb="0" eb="2">
      <t>レイワ</t>
    </rPh>
    <rPh sb="2" eb="3">
      <t>１０</t>
    </rPh>
    <rPh sb="3" eb="4">
      <t>２ネン</t>
    </rPh>
    <phoneticPr fontId="32"/>
  </si>
  <si>
    <t>令和十一年</t>
    <rPh sb="0" eb="2">
      <t>レイワ</t>
    </rPh>
    <rPh sb="2" eb="4">
      <t>１１</t>
    </rPh>
    <rPh sb="4" eb="5">
      <t>２ネン</t>
    </rPh>
    <phoneticPr fontId="32"/>
  </si>
  <si>
    <t>令和十二年</t>
    <rPh sb="0" eb="2">
      <t>レイワ</t>
    </rPh>
    <rPh sb="2" eb="4">
      <t>１２</t>
    </rPh>
    <rPh sb="4" eb="5">
      <t>２ネン</t>
    </rPh>
    <phoneticPr fontId="32"/>
  </si>
  <si>
    <t>令和十三年</t>
    <rPh sb="0" eb="2">
      <t>レイワ</t>
    </rPh>
    <rPh sb="2" eb="4">
      <t>１３</t>
    </rPh>
    <rPh sb="4" eb="5">
      <t>２ネン</t>
    </rPh>
    <phoneticPr fontId="32"/>
  </si>
  <si>
    <t>3</t>
    <phoneticPr fontId="32"/>
  </si>
  <si>
    <t>4</t>
    <phoneticPr fontId="32"/>
  </si>
  <si>
    <t>5</t>
    <phoneticPr fontId="32"/>
  </si>
  <si>
    <t>6</t>
    <phoneticPr fontId="32"/>
  </si>
  <si>
    <t>7</t>
    <phoneticPr fontId="32"/>
  </si>
  <si>
    <t>8</t>
    <phoneticPr fontId="32"/>
  </si>
  <si>
    <t>9</t>
    <phoneticPr fontId="32"/>
  </si>
  <si>
    <t>一日</t>
    <rPh sb="0" eb="1">
      <t>イチ</t>
    </rPh>
    <rPh sb="1" eb="2">
      <t>ニチ</t>
    </rPh>
    <phoneticPr fontId="2"/>
  </si>
  <si>
    <t>二日</t>
    <rPh sb="0" eb="1">
      <t>ニ</t>
    </rPh>
    <phoneticPr fontId="2"/>
  </si>
  <si>
    <t>三日</t>
    <rPh sb="0" eb="1">
      <t>３</t>
    </rPh>
    <phoneticPr fontId="2"/>
  </si>
  <si>
    <t>四日</t>
    <rPh sb="0" eb="1">
      <t>４</t>
    </rPh>
    <phoneticPr fontId="2"/>
  </si>
  <si>
    <t>五日</t>
    <rPh sb="0" eb="1">
      <t>⑤</t>
    </rPh>
    <phoneticPr fontId="2"/>
  </si>
  <si>
    <t>六日</t>
    <rPh sb="0" eb="1">
      <t>６</t>
    </rPh>
    <phoneticPr fontId="2"/>
  </si>
  <si>
    <t>七日</t>
    <rPh sb="0" eb="1">
      <t>７</t>
    </rPh>
    <phoneticPr fontId="2"/>
  </si>
  <si>
    <t>八日</t>
    <rPh sb="0" eb="1">
      <t>８</t>
    </rPh>
    <phoneticPr fontId="2"/>
  </si>
  <si>
    <t>九日</t>
    <rPh sb="0" eb="1">
      <t>⑨</t>
    </rPh>
    <phoneticPr fontId="2"/>
  </si>
  <si>
    <t>■知っておきたい贈答マナー</t>
  </si>
  <si>
    <t>お中元用（ひまわり畑）</t>
  </si>
  <si>
    <t>お中元用（海岸）</t>
  </si>
  <si>
    <t>お中元用（リゾート）</t>
  </si>
  <si>
    <t>お中元用（ひまわり大輪）</t>
  </si>
  <si>
    <t>一括配送</t>
    <rPh sb="0" eb="4">
      <t>イッカツハイソウ</t>
    </rPh>
    <phoneticPr fontId="2"/>
  </si>
  <si>
    <t>のしその他</t>
  </si>
  <si>
    <t>■以下弔事用挨拶状【有料】</t>
    <rPh sb="1" eb="3">
      <t>イカ</t>
    </rPh>
    <rPh sb="3" eb="6">
      <t>チョウジヨウ</t>
    </rPh>
    <rPh sb="6" eb="9">
      <t>アイサツジョウ</t>
    </rPh>
    <rPh sb="10" eb="12">
      <t>ユウリョウ</t>
    </rPh>
    <phoneticPr fontId="3"/>
  </si>
  <si>
    <t>のしデザイン</t>
    <phoneticPr fontId="2"/>
  </si>
  <si>
    <t>注文40</t>
    <rPh sb="0" eb="2">
      <t>チュウモン</t>
    </rPh>
    <phoneticPr fontId="2"/>
  </si>
  <si>
    <t>■ラッピング</t>
  </si>
  <si>
    <t>写真入（ブライダル専用シャクヤク）</t>
  </si>
  <si>
    <t>　↑（※その他の慶事一般）</t>
  </si>
  <si>
    <t>紅白蝶結び</t>
  </si>
  <si>
    <t>▲カタログのコースを選択して下さい。</t>
    <rPh sb="10" eb="12">
      <t>センタク</t>
    </rPh>
    <rPh sb="14" eb="15">
      <t>クダ</t>
    </rPh>
    <phoneticPr fontId="2"/>
  </si>
  <si>
    <t>結婚内祝用（紅白梅）</t>
  </si>
  <si>
    <t>結婚内祝用（ハート）</t>
  </si>
  <si>
    <t>結婚内祝用（赤い花とグラス）</t>
  </si>
  <si>
    <t>「お電話番号」</t>
    <rPh sb="2" eb="6">
      <t>デンワバンゴウ</t>
    </rPh>
    <phoneticPr fontId="2"/>
  </si>
  <si>
    <t>出産内祝用（カラフルなおもちゃ）</t>
    <rPh sb="0" eb="2">
      <t>シュッサン</t>
    </rPh>
    <rPh sb="2" eb="4">
      <t>ウチイワ</t>
    </rPh>
    <rPh sb="4" eb="5">
      <t>ヨウ</t>
    </rPh>
    <phoneticPr fontId="3"/>
  </si>
  <si>
    <t>写真入（ベビー専用ジェラート）</t>
  </si>
  <si>
    <t>写真入（ブライダル専用ブルーム）</t>
  </si>
  <si>
    <t>写真入（ブライダル専用ビオラ）</t>
  </si>
  <si>
    <t>コラベル・ブルー</t>
  </si>
  <si>
    <t>コラベル・ピンク</t>
  </si>
  <si>
    <t>注文者あて</t>
    <rPh sb="0" eb="3">
      <t>チュウモンシャ</t>
    </rPh>
    <phoneticPr fontId="2"/>
  </si>
  <si>
    <t>届け先エラー1〜20</t>
    <rPh sb="0" eb="1">
      <t>トド</t>
    </rPh>
    <rPh sb="2" eb="3">
      <t>サキ</t>
    </rPh>
    <phoneticPr fontId="2"/>
  </si>
  <si>
    <t>ロイヤル［WeddingGift］</t>
  </si>
  <si>
    <t>小手毬［寿］</t>
  </si>
  <si>
    <t>0</t>
    <phoneticPr fontId="32"/>
  </si>
  <si>
    <t>1</t>
    <phoneticPr fontId="32"/>
  </si>
  <si>
    <t xml:space="preserve">▲メッセージカード「カードデザイン」の欄の右横にある「挨拶状はクリック」をいう文字リンクをクリックし、挨拶状の内容（戒名・法要日など）を全項目ご入力ください。
</t>
    <rPh sb="68" eb="71">
      <t>ゼンコウモク</t>
    </rPh>
    <phoneticPr fontId="2"/>
  </si>
  <si>
    <t>命名札選択↓</t>
    <rPh sb="0" eb="3">
      <t>メイメイフダ</t>
    </rPh>
    <rPh sb="3" eb="5">
      <t>センタク</t>
    </rPh>
    <phoneticPr fontId="2"/>
  </si>
  <si>
    <t>小鳥・ベージュ</t>
  </si>
  <si>
    <t>小鳥・ピンク</t>
  </si>
  <si>
    <t>金平糖・ピンク</t>
  </si>
  <si>
    <t>※お手続き方法は後ほどメールでお知らせします。(合計金額1万円未満の場合手数料315円）</t>
    <phoneticPr fontId="2"/>
  </si>
  <si>
    <t>-</t>
    <phoneticPr fontId="2"/>
  </si>
  <si>
    <t>ドット</t>
  </si>
  <si>
    <t>虹</t>
  </si>
  <si>
    <t>■カタログサンプル請求</t>
  </si>
  <si>
    <t>「都道府県」</t>
    <rPh sb="1" eb="5">
      <t>トドウフケン</t>
    </rPh>
    <phoneticPr fontId="2"/>
  </si>
  <si>
    <t>郵便</t>
    <rPh sb="0" eb="2">
      <t>ユウビン</t>
    </rPh>
    <phoneticPr fontId="2"/>
  </si>
  <si>
    <t>ベビー用・雑誌風・ブルー【1,980円】</t>
  </si>
  <si>
    <t>ベビー用・雑誌風・ブルー</t>
  </si>
  <si>
    <t>ベビー用・雑誌風・グリーン【1,980円】</t>
  </si>
  <si>
    <t>ベビー用・雑誌風・グリーン</t>
  </si>
  <si>
    <t>ベビー用・写真集風・リボン結び【1,980円】</t>
  </si>
  <si>
    <t>ベビー用・写真集風・リボン結び</t>
  </si>
  <si>
    <t>ベビー用・写真集風・フラワー【1,980円】</t>
  </si>
  <si>
    <t>写真入（ベビー専用ボート）</t>
  </si>
  <si>
    <t>ジンライム（4,000円コース）</t>
  </si>
  <si>
    <t>HA-G-001040</t>
  </si>
  <si>
    <t>トムコリンズ（4,500円コース）</t>
  </si>
  <si>
    <t>HA-G-001045</t>
  </si>
  <si>
    <t>レッドアイ（5,000円コース）</t>
  </si>
  <si>
    <t>HA-G-001050</t>
  </si>
  <si>
    <t>命名札はココをクリック</t>
    <rPh sb="0" eb="3">
      <t>メイメイフダ</t>
    </rPh>
    <phoneticPr fontId="2"/>
  </si>
  <si>
    <t>▲カタログの種類を選択して下さい。</t>
    <rPh sb="6" eb="8">
      <t>シュルイ</t>
    </rPh>
    <rPh sb="9" eb="11">
      <t>センタク</t>
    </rPh>
    <rPh sb="13" eb="14">
      <t>クダ</t>
    </rPh>
    <phoneticPr fontId="2"/>
  </si>
  <si>
    <t>2</t>
    <phoneticPr fontId="32"/>
  </si>
  <si>
    <t>■自由文カード（ご希望のメッセージが入れられます）</t>
    <rPh sb="1" eb="4">
      <t>ジユウブン</t>
    </rPh>
    <rPh sb="9" eb="11">
      <t>キボウ</t>
    </rPh>
    <rPh sb="18" eb="19">
      <t>イ</t>
    </rPh>
    <phoneticPr fontId="3"/>
  </si>
  <si>
    <t>ラッピング価格</t>
    <rPh sb="5" eb="7">
      <t>カカク</t>
    </rPh>
    <phoneticPr fontId="2"/>
  </si>
  <si>
    <t>結婚式当日用（ピンクのブーケ）</t>
  </si>
  <si>
    <t>ラッピングの選択肢</t>
    <rPh sb="6" eb="9">
      <t>センタクシ</t>
    </rPh>
    <phoneticPr fontId="2"/>
  </si>
  <si>
    <t>写真入（ベビー専用キャンドル）</t>
  </si>
  <si>
    <t xml:space="preserve">▲メッセージカードの「デザイン」をお選び下さい。
</t>
    <rPh sb="18" eb="19">
      <t>エラ</t>
    </rPh>
    <rPh sb="20" eb="21">
      <t>クダ</t>
    </rPh>
    <phoneticPr fontId="2"/>
  </si>
  <si>
    <t>注文17</t>
    <rPh sb="0" eb="2">
      <t>チュウモン</t>
    </rPh>
    <phoneticPr fontId="2"/>
  </si>
  <si>
    <t>(1) ご記入後、このファイルを保存して閉じた上で、 メールに添付して shop@myroom.jp まで送信して下さい。</t>
    <rPh sb="5" eb="8">
      <t>キニュウゴ</t>
    </rPh>
    <rPh sb="16" eb="18">
      <t>ホゾン</t>
    </rPh>
    <rPh sb="20" eb="21">
      <t>ト</t>
    </rPh>
    <rPh sb="23" eb="24">
      <t>ウエ</t>
    </rPh>
    <rPh sb="31" eb="33">
      <t>テンプ</t>
    </rPh>
    <rPh sb="53" eb="55">
      <t>ソウシン</t>
    </rPh>
    <rPh sb="57" eb="58">
      <t>クダ</t>
    </rPh>
    <phoneticPr fontId="3"/>
  </si>
  <si>
    <t>カタログの種類（書き出し用）</t>
    <rPh sb="5" eb="7">
      <t>シュルイ</t>
    </rPh>
    <rPh sb="8" eb="9">
      <t>カ</t>
    </rPh>
    <rPh sb="10" eb="11">
      <t>ダ</t>
    </rPh>
    <rPh sb="12" eb="13">
      <t>ヨウ</t>
    </rPh>
    <phoneticPr fontId="2"/>
  </si>
  <si>
    <t>カバーの名前↓</t>
    <rPh sb="4" eb="6">
      <t>ナマエ</t>
    </rPh>
    <phoneticPr fontId="2"/>
  </si>
  <si>
    <t>結婚内祝用（ペアグラス）</t>
  </si>
  <si>
    <t>自由文（クローバー）</t>
  </si>
  <si>
    <t>-</t>
    <phoneticPr fontId="2"/>
  </si>
  <si>
    <t>結婚内祝用（ハートケーキ）</t>
  </si>
  <si>
    <t>自由文（ドット）</t>
  </si>
  <si>
    <t>自由文（シャボン）</t>
  </si>
  <si>
    <t>かなエラー</t>
    <phoneticPr fontId="2"/>
  </si>
  <si>
    <t>お中元用（夏の風物詩）</t>
  </si>
  <si>
    <t>お歳暮用（まつぼっくり）</t>
  </si>
  <si>
    <t>お歳暮用（ボトル）</t>
  </si>
  <si>
    <t>お歳暮用（和紙）</t>
  </si>
  <si>
    <t>挨拶状（カードタイプ）</t>
    <phoneticPr fontId="3"/>
  </si>
  <si>
    <t>お届け先1</t>
    <rPh sb="1" eb="2">
      <t>トド</t>
    </rPh>
    <rPh sb="3" eb="4">
      <t>サキ</t>
    </rPh>
    <phoneticPr fontId="2"/>
  </si>
  <si>
    <t>アニマルパーティー（蝶結び）</t>
  </si>
  <si>
    <t>写真入（ブライダル専用クラウン）</t>
  </si>
  <si>
    <t>写真入（ブライダル専用グロウ）</t>
  </si>
  <si>
    <t>品番</t>
  </si>
  <si>
    <t>ストライプ・レッド</t>
  </si>
  <si>
    <t>ストライプ・イエロー</t>
  </si>
  <si>
    <t>音符・ブルー</t>
  </si>
  <si>
    <t>音符・ピンク</t>
  </si>
  <si>
    <t>梅の花・ブルー</t>
  </si>
  <si>
    <t>梅の花・ピンク</t>
  </si>
  <si>
    <t>ジャックローズ（51,000円コース）</t>
  </si>
  <si>
    <t>HA-G-001510</t>
  </si>
  <si>
    <t>●カタログの内容や送料・お支払方法など、詳しくはホームページをご覧下さい。</t>
  </si>
  <si>
    <t>注文3</t>
    <rPh sb="0" eb="2">
      <t>チュウモン</t>
    </rPh>
    <phoneticPr fontId="2"/>
  </si>
  <si>
    <t>ご住所</t>
    <rPh sb="1" eb="3">
      <t>ジュウショ</t>
    </rPh>
    <phoneticPr fontId="2"/>
  </si>
  <si>
    <t>白黒結び切り（※弔事）</t>
  </si>
  <si>
    <t>法事・法要用（かすみ）</t>
  </si>
  <si>
    <t>送料</t>
    <rPh sb="0" eb="2">
      <t>ソウリョウ</t>
    </rPh>
    <phoneticPr fontId="2"/>
  </si>
  <si>
    <t>ブライダル用・写真集風・ミント【1,980円】</t>
  </si>
  <si>
    <t>ブライダル用・写真集風・ミント</t>
  </si>
  <si>
    <t>ブライダル用・雑誌風・レッド【1,980円】</t>
  </si>
  <si>
    <t>ブライダル用・雑誌風・レッド</t>
  </si>
  <si>
    <t>コース名</t>
    <rPh sb="3" eb="4">
      <t>メイ</t>
    </rPh>
    <phoneticPr fontId="2"/>
  </si>
  <si>
    <t>エラー</t>
    <phoneticPr fontId="2"/>
  </si>
  <si>
    <t>ブライダル用・雑誌風・ピンク【1,980円】</t>
  </si>
  <si>
    <t>ブライダル用・雑誌風・ピンク</t>
  </si>
  <si>
    <t>数量エラー21〜40</t>
    <rPh sb="0" eb="2">
      <t>スウリョウ</t>
    </rPh>
    <phoneticPr fontId="2"/>
  </si>
  <si>
    <t>注文15</t>
    <rPh sb="0" eb="2">
      <t>チュウモン</t>
    </rPh>
    <phoneticPr fontId="2"/>
  </si>
  <si>
    <t>ロゴ入（リーフ）</t>
  </si>
  <si>
    <t>金平糖・レッド</t>
  </si>
  <si>
    <t>赤帯・富士山</t>
  </si>
  <si>
    <t>赤帯・鯛</t>
  </si>
  <si>
    <t>赤帯・鶴</t>
  </si>
  <si>
    <t>★５万円以上になりましたので、ご依頼主様にもカタログギフトをプレゼントさせていただきます！★</t>
    <rPh sb="2" eb="4">
      <t>マンエン</t>
    </rPh>
    <rPh sb="4" eb="6">
      <t>イジョウ</t>
    </rPh>
    <rPh sb="19" eb="20">
      <t>サマ</t>
    </rPh>
    <phoneticPr fontId="2"/>
  </si>
  <si>
    <t>※ご依頼主様にお届けする商品がない場合は「代金引換」はご利用いただけません。</t>
  </si>
  <si>
    <t>■名入れ・自由文カード（お名前とご希望のメッセージが入れられます）</t>
    <rPh sb="1" eb="3">
      <t>ナイ</t>
    </rPh>
    <rPh sb="5" eb="8">
      <t>ジユウブン</t>
    </rPh>
    <rPh sb="13" eb="15">
      <t>ナマエ</t>
    </rPh>
    <phoneticPr fontId="2"/>
  </si>
  <si>
    <t>手提げ袋</t>
    <rPh sb="0" eb="2">
      <t>テサ</t>
    </rPh>
    <rPh sb="3" eb="4">
      <t>ブクロ</t>
    </rPh>
    <phoneticPr fontId="2"/>
  </si>
  <si>
    <t>カード</t>
    <phoneticPr fontId="2"/>
  </si>
  <si>
    <t>ベビー用・写真集風・フラッグ</t>
  </si>
  <si>
    <t xml:space="preserve">▲「自由文カード」「命名型カード」「写真入りカード」には、コメントをご記入下さい。
</t>
    <rPh sb="2" eb="5">
      <t>ジユウブン</t>
    </rPh>
    <rPh sb="10" eb="13">
      <t>メイメイガタ</t>
    </rPh>
    <rPh sb="18" eb="20">
      <t>シャシン</t>
    </rPh>
    <rPh sb="20" eb="21">
      <t>イ</t>
    </rPh>
    <rPh sb="35" eb="37">
      <t>キニュウ</t>
    </rPh>
    <rPh sb="37" eb="38">
      <t>クダ</t>
    </rPh>
    <phoneticPr fontId="2"/>
  </si>
  <si>
    <t>【250円】リーフ若葉</t>
  </si>
  <si>
    <t>リーフ山吹</t>
  </si>
  <si>
    <t>注文6</t>
    <rPh sb="0" eb="2">
      <t>チュウモン</t>
    </rPh>
    <phoneticPr fontId="2"/>
  </si>
  <si>
    <t>ベビー用・雑誌風・ピンク【1,980円】</t>
  </si>
  <si>
    <t>ベビー用・雑誌風・ピンク</t>
  </si>
  <si>
    <t>ベビー用・コラージュ風・オレンジ×グリーン【1,980円】</t>
  </si>
  <si>
    <t xml:space="preserve">▲ご依頼主様にお届けする商品がない場合は「代金引換」はご利用いただけません。
</t>
  </si>
  <si>
    <t>注文28</t>
    <rPh sb="0" eb="2">
      <t>チュウモン</t>
    </rPh>
    <phoneticPr fontId="2"/>
  </si>
  <si>
    <t>【戒名】</t>
  </si>
  <si>
    <t>その他（→に記入）</t>
  </si>
  <si>
    <t>コース</t>
    <phoneticPr fontId="2"/>
  </si>
  <si>
    <t>品番</t>
    <rPh sb="0" eb="2">
      <t>ヒンバン</t>
    </rPh>
    <phoneticPr fontId="2"/>
  </si>
  <si>
    <t>注文22</t>
    <rPh sb="0" eb="2">
      <t>チュウモン</t>
    </rPh>
    <phoneticPr fontId="2"/>
  </si>
  <si>
    <t>TA-Z-005001</t>
  </si>
  <si>
    <t>コットンフラワー・ピンク</t>
  </si>
  <si>
    <t>注文者住所1</t>
  </si>
  <si>
    <t>注文者住所2</t>
  </si>
  <si>
    <t>志</t>
  </si>
  <si>
    <t>〒</t>
    <phoneticPr fontId="2"/>
  </si>
  <si>
    <t>注文4</t>
    <rPh sb="0" eb="2">
      <t>チュウモン</t>
    </rPh>
    <phoneticPr fontId="2"/>
  </si>
  <si>
    <t>カタログ価格</t>
    <rPh sb="4" eb="6">
      <t>カカク</t>
    </rPh>
    <phoneticPr fontId="2"/>
  </si>
  <si>
    <t>別送付先別ビル名</t>
  </si>
  <si>
    <t>■よくあるご質問</t>
  </si>
  <si>
    <t>名前なし</t>
    <rPh sb="0" eb="2">
      <t>ナマエ</t>
    </rPh>
    <phoneticPr fontId="2"/>
  </si>
  <si>
    <t>「お名前」</t>
    <rPh sb="2" eb="4">
      <t>ナマエ</t>
    </rPh>
    <phoneticPr fontId="2"/>
  </si>
  <si>
    <t>店区分</t>
    <rPh sb="0" eb="1">
      <t>ミセ</t>
    </rPh>
    <rPh sb="1" eb="3">
      <t>クブン</t>
    </rPh>
    <phoneticPr fontId="2"/>
  </si>
  <si>
    <t>注文者かな</t>
  </si>
  <si>
    <t>注文者メール</t>
  </si>
  <si>
    <t xml:space="preserve">▲のしデザインをご指定下さい。
</t>
    <rPh sb="9" eb="11">
      <t>シテイ</t>
    </rPh>
    <rPh sb="11" eb="12">
      <t>クダ</t>
    </rPh>
    <phoneticPr fontId="2"/>
  </si>
  <si>
    <t>TA-Z-004001</t>
  </si>
  <si>
    <t>のし氏名</t>
  </si>
  <si>
    <t>和結び［寿］</t>
  </si>
  <si>
    <t>出産内祝用（舟と赤ちゃん）</t>
    <rPh sb="6" eb="7">
      <t>フネ</t>
    </rPh>
    <rPh sb="8" eb="9">
      <t>アカ</t>
    </rPh>
    <phoneticPr fontId="2"/>
  </si>
  <si>
    <t>　</t>
    <phoneticPr fontId="2"/>
  </si>
  <si>
    <t>挨拶状（巻紙タイプ）</t>
    <rPh sb="4" eb="6">
      <t>マキガミ</t>
    </rPh>
    <phoneticPr fontId="2"/>
  </si>
  <si>
    <t>ワイルドフラワー・ピンク</t>
  </si>
  <si>
    <t>ワイルドフラワー・ブルー</t>
  </si>
  <si>
    <t>ロゴ入（ビジネス）</t>
  </si>
  <si>
    <t>ロゴ入（グリーン）</t>
  </si>
  <si>
    <t>お電話番号</t>
    <rPh sb="1" eb="5">
      <t>デンワバンゴウ</t>
    </rPh>
    <phoneticPr fontId="2"/>
  </si>
  <si>
    <t>シンデレラ（6,000円コース）</t>
  </si>
  <si>
    <t>HA-G-001060</t>
  </si>
  <si>
    <t>ピンクレディー（9,000円コース）</t>
  </si>
  <si>
    <t>HA-G-001090</t>
  </si>
  <si>
    <t>キールロワイヤル（11,000円コース）</t>
  </si>
  <si>
    <t>HA-G-001110</t>
  </si>
  <si>
    <t>ラヴィアンローズ（16,000円コース）</t>
  </si>
  <si>
    <t>HA-G-001160</t>
  </si>
  <si>
    <t>ボストンクーラー（21,000円コース）</t>
  </si>
  <si>
    <t>HA-G-001210</t>
  </si>
  <si>
    <t>スノウボール（26,000円コース）</t>
  </si>
  <si>
    <t>HA-G-001260</t>
  </si>
  <si>
    <t>オープンハート（31,000円コース）</t>
  </si>
  <si>
    <t>HA-G-001310</t>
  </si>
  <si>
    <t>ロゴ入（ポップ）</t>
  </si>
  <si>
    <t>ブライダル用・写真集風・カフェオレ</t>
  </si>
  <si>
    <t>自由文（弔事用・花の丸）</t>
  </si>
  <si>
    <t>自由文（弔事用・樹葉</t>
  </si>
  <si>
    <t>■命名札</t>
    <phoneticPr fontId="2"/>
  </si>
  <si>
    <t>カードコメントなし</t>
    <phoneticPr fontId="2"/>
  </si>
  <si>
    <t>−</t>
    <phoneticPr fontId="2"/>
  </si>
  <si>
    <t>ロゴ入（スクエア）</t>
  </si>
  <si>
    <t>のし表書き</t>
    <rPh sb="2" eb="4">
      <t>オモテガ</t>
    </rPh>
    <phoneticPr fontId="2"/>
  </si>
  <si>
    <t>自由文（コットン）</t>
  </si>
  <si>
    <t>自由文（トライアングル）</t>
  </si>
  <si>
    <t>自由文（蝶）</t>
  </si>
  <si>
    <t>−</t>
    <phoneticPr fontId="2"/>
  </si>
  <si>
    <t>コースINDEX</t>
    <phoneticPr fontId="2"/>
  </si>
  <si>
    <t>注文34</t>
    <rPh sb="0" eb="2">
      <t>チュウモン</t>
    </rPh>
    <phoneticPr fontId="2"/>
  </si>
  <si>
    <t>シャボン</t>
  </si>
  <si>
    <t>ベビー用・コラージュ風・ピンク×ブルー【1,980円】</t>
  </si>
  <si>
    <t>お歳暮用（鍋）</t>
  </si>
  <si>
    <t>お歳暮用（冬小物）</t>
  </si>
  <si>
    <t>お歳暮用（雪だるま）</t>
  </si>
  <si>
    <t>日付</t>
    <rPh sb="0" eb="2">
      <t>ヒヅケ</t>
    </rPh>
    <phoneticPr fontId="2"/>
  </si>
  <si>
    <t>時間帯</t>
    <rPh sb="0" eb="3">
      <t>ジカンタイ</t>
    </rPh>
    <phoneticPr fontId="2"/>
  </si>
  <si>
    <t>ブライダル用・コラージュ風・パープル</t>
  </si>
  <si>
    <t xml:space="preserve">▲「のし不要」の場合は、のしデザインも「のし不要」にして下さい。
</t>
    <rPh sb="4" eb="6">
      <t>フヨウ</t>
    </rPh>
    <rPh sb="8" eb="10">
      <t>バアイ</t>
    </rPh>
    <rPh sb="22" eb="24">
      <t>フヨウ</t>
    </rPh>
    <rPh sb="28" eb="29">
      <t>クダ</t>
    </rPh>
    <phoneticPr fontId="2"/>
  </si>
  <si>
    <t>内祝</t>
    <rPh sb="0" eb="2">
      <t>ウチイワ</t>
    </rPh>
    <phoneticPr fontId="2"/>
  </si>
  <si>
    <t>メールニュース</t>
    <phoneticPr fontId="2"/>
  </si>
  <si>
    <t>コンビニ(ファミリーマート)※先払い</t>
  </si>
  <si>
    <t>住所１</t>
    <rPh sb="0" eb="2">
      <t>ジュウショ</t>
    </rPh>
    <phoneticPr fontId="2"/>
  </si>
  <si>
    <t>注文38</t>
    <rPh sb="0" eb="2">
      <t>チュウモン</t>
    </rPh>
    <phoneticPr fontId="2"/>
  </si>
  <si>
    <t xml:space="preserve">▲のしのお名前をご記入下さい。（不要の場合は「不要」とご記入下さい。）
</t>
    <rPh sb="5" eb="7">
      <t>ナマエ</t>
    </rPh>
    <rPh sb="9" eb="11">
      <t>キニュウ</t>
    </rPh>
    <rPh sb="11" eb="12">
      <t>クダ</t>
    </rPh>
    <rPh sb="16" eb="18">
      <t>フヨウ</t>
    </rPh>
    <rPh sb="19" eb="21">
      <t>バアイ</t>
    </rPh>
    <rPh sb="23" eb="25">
      <t>フヨウ</t>
    </rPh>
    <rPh sb="28" eb="30">
      <t>キニュウ</t>
    </rPh>
    <rPh sb="30" eb="31">
      <t>クダ</t>
    </rPh>
    <phoneticPr fontId="2"/>
  </si>
  <si>
    <t>数量</t>
  </si>
  <si>
    <t>ラッピング料金もプラス</t>
    <rPh sb="5" eb="7">
      <t>リョウキン</t>
    </rPh>
    <phoneticPr fontId="2"/>
  </si>
  <si>
    <t>注文者ＴＥＬ</t>
  </si>
  <si>
    <t>注文者〒</t>
  </si>
  <si>
    <t>−</t>
    <phoneticPr fontId="2"/>
  </si>
  <si>
    <t>−</t>
    <phoneticPr fontId="2"/>
  </si>
  <si>
    <t>蝶結び</t>
  </si>
  <si>
    <t>カラフルなおもちゃ</t>
  </si>
  <si>
    <t>注文18</t>
    <rPh sb="0" eb="2">
      <t>チュウモン</t>
    </rPh>
    <phoneticPr fontId="2"/>
  </si>
  <si>
    <t>注文者氏名</t>
  </si>
  <si>
    <t>のし不要</t>
    <rPh sb="2" eb="4">
      <t>フヨウ</t>
    </rPh>
    <phoneticPr fontId="2"/>
  </si>
  <si>
    <t>有料ラッピング</t>
    <rPh sb="0" eb="2">
      <t>ユウリョウ</t>
    </rPh>
    <phoneticPr fontId="2"/>
  </si>
  <si>
    <t>■会社紹介・スタッフ紹介</t>
    <rPh sb="1" eb="3">
      <t>カイシャ</t>
    </rPh>
    <rPh sb="3" eb="5">
      <t>ショウカイ</t>
    </rPh>
    <rPh sb="10" eb="12">
      <t>ショウカイ</t>
    </rPh>
    <phoneticPr fontId="2"/>
  </si>
  <si>
    <t>コンビニ(セブンイレブン)※先払い</t>
  </si>
  <si>
    <t>▲お届け先の情報は全てご記入下さい。</t>
    <rPh sb="2" eb="3">
      <t>トド</t>
    </rPh>
    <rPh sb="4" eb="5">
      <t>サキ</t>
    </rPh>
    <rPh sb="6" eb="8">
      <t>ジョウホウ</t>
    </rPh>
    <rPh sb="9" eb="10">
      <t>スベ</t>
    </rPh>
    <rPh sb="12" eb="14">
      <t>キニュウ</t>
    </rPh>
    <rPh sb="14" eb="15">
      <t>クダ</t>
    </rPh>
    <phoneticPr fontId="2"/>
  </si>
  <si>
    <t>■お問い合わせ</t>
    <rPh sb="2" eb="3">
      <t>ト</t>
    </rPh>
    <rPh sb="4" eb="5">
      <t>ア</t>
    </rPh>
    <phoneticPr fontId="2"/>
  </si>
  <si>
    <t>のしデザイン</t>
  </si>
  <si>
    <t>種類</t>
    <rPh sb="0" eb="2">
      <t>シュルイ</t>
    </rPh>
    <phoneticPr fontId="2"/>
  </si>
  <si>
    <t>E-mal</t>
    <phoneticPr fontId="2"/>
  </si>
  <si>
    <t>TA-Z-003001</t>
  </si>
  <si>
    <t>数量行</t>
    <rPh sb="0" eb="2">
      <t>スウリョウ</t>
    </rPh>
    <rPh sb="2" eb="3">
      <t>ギョウ</t>
    </rPh>
    <phoneticPr fontId="2"/>
  </si>
  <si>
    <t>注文者あて累計</t>
    <rPh sb="0" eb="2">
      <t>チュウモンシャアテ</t>
    </rPh>
    <rPh sb="2" eb="3">
      <t>シャ</t>
    </rPh>
    <rPh sb="5" eb="7">
      <t>ルイケイ</t>
    </rPh>
    <phoneticPr fontId="2"/>
  </si>
  <si>
    <t>お昼寝・ブルー</t>
  </si>
  <si>
    <t>お昼寝・ピンク</t>
  </si>
  <si>
    <t>コウノトリ</t>
  </si>
  <si>
    <t>ベビーカー</t>
  </si>
  <si>
    <t>コットンフラワー・ブルー</t>
  </si>
  <si>
    <t>10本結び切り</t>
    <rPh sb="2" eb="3">
      <t>ホン</t>
    </rPh>
    <phoneticPr fontId="2"/>
  </si>
  <si>
    <t>【450円】マスカットリボン</t>
  </si>
  <si>
    <t>ストロベリーリボン</t>
  </si>
  <si>
    <t>自由文（弔事用・百合）</t>
  </si>
  <si>
    <t>───</t>
    <phoneticPr fontId="2"/>
  </si>
  <si>
    <t>■命名札</t>
  </si>
  <si>
    <t>【デザイン】をお選び下さい。</t>
  </si>
  <si>
    <t>代引</t>
    <rPh sb="0" eb="2">
      <t>ダイビキ</t>
    </rPh>
    <phoneticPr fontId="2"/>
  </si>
  <si>
    <t>別送付先住所</t>
  </si>
  <si>
    <t>シャボン［WeddingGift］</t>
  </si>
  <si>
    <t>名前</t>
    <rPh sb="0" eb="2">
      <t>ナマエ</t>
    </rPh>
    <phoneticPr fontId="2"/>
  </si>
  <si>
    <t>【250円】リーフ山吹</t>
  </si>
  <si>
    <t>リーフ薄紅</t>
  </si>
  <si>
    <t>寿ピンク</t>
  </si>
  <si>
    <t>ベビー用・写真集風・フラワー</t>
  </si>
  <si>
    <t>ベビー用・写真集風・フラッグ【1,980円】</t>
  </si>
  <si>
    <r>
      <t>メッセージカードに記入するコメント</t>
    </r>
    <r>
      <rPr>
        <sz val="10"/>
        <color indexed="10"/>
        <rFont val="ＭＳ Ｐゴシック"/>
        <family val="2"/>
        <charset val="128"/>
      </rPr>
      <t>（「自由文カード」または「写真入りカスタム」のみ）</t>
    </r>
    <rPh sb="19" eb="22">
      <t>ジユウブン</t>
    </rPh>
    <rPh sb="30" eb="33">
      <t>シャシンイ</t>
    </rPh>
    <phoneticPr fontId="2"/>
  </si>
  <si>
    <t>カタログ種類</t>
    <rPh sb="4" eb="6">
      <t>シュルイ</t>
    </rPh>
    <phoneticPr fontId="2"/>
  </si>
  <si>
    <t>御中元</t>
  </si>
  <si>
    <t>弔事</t>
  </si>
  <si>
    <t>ご記入後は、下記の手続きを行って下さい。</t>
    <rPh sb="1" eb="4">
      <t>キニュウゴ</t>
    </rPh>
    <rPh sb="6" eb="8">
      <t>カキ</t>
    </rPh>
    <rPh sb="9" eb="11">
      <t>テツヅ</t>
    </rPh>
    <rPh sb="13" eb="14">
      <t>オコナ</t>
    </rPh>
    <rPh sb="16" eb="17">
      <t>クダ</t>
    </rPh>
    <phoneticPr fontId="2"/>
  </si>
  <si>
    <t>のしデザイン《表示用》</t>
    <rPh sb="7" eb="10">
      <t>ヒョウジヨウ</t>
    </rPh>
    <phoneticPr fontId="2"/>
  </si>
  <si>
    <t>注文10</t>
    <rPh sb="0" eb="2">
      <t>チュウモン</t>
    </rPh>
    <phoneticPr fontId="2"/>
  </si>
  <si>
    <t>お名前</t>
    <rPh sb="1" eb="3">
      <t>ナマエ</t>
    </rPh>
    <phoneticPr fontId="2"/>
  </si>
  <si>
    <t>注文20</t>
    <rPh sb="0" eb="2">
      <t>チュウモン</t>
    </rPh>
    <phoneticPr fontId="2"/>
  </si>
  <si>
    <t>都道府県</t>
    <rPh sb="0" eb="4">
      <t>トドウフケン</t>
    </rPh>
    <phoneticPr fontId="2"/>
  </si>
  <si>
    <t>■送料・お支払方法</t>
  </si>
  <si>
    <t>注文者都道府県</t>
  </si>
  <si>
    <t>種類エラー21〜40</t>
    <rPh sb="0" eb="2">
      <t>シュルイ</t>
    </rPh>
    <phoneticPr fontId="2"/>
  </si>
  <si>
    <t>最上部へ戻る</t>
  </si>
  <si>
    <t>▲数量を指定して下さい。</t>
    <rPh sb="1" eb="3">
      <t>スウリョウ</t>
    </rPh>
    <rPh sb="4" eb="6">
      <t>シテイ</t>
    </rPh>
    <rPh sb="8" eb="9">
      <t>クダ</t>
    </rPh>
    <phoneticPr fontId="2"/>
  </si>
  <si>
    <t>写真入（ベビー専用シャボン玉）</t>
  </si>
  <si>
    <t>リーフ若葉</t>
  </si>
  <si>
    <t>【250円】リーフ薄紅</t>
  </si>
  <si>
    <t>注文12</t>
    <rPh sb="0" eb="2">
      <t>チュウモン</t>
    </rPh>
    <phoneticPr fontId="2"/>
  </si>
  <si>
    <t>【450円】柿色うさぎ</t>
  </si>
  <si>
    <t>全快内祝用（葉と水滴）</t>
  </si>
  <si>
    <t>定型文入・結婚/出産【無料】※文章は変更不可</t>
    <rPh sb="0" eb="3">
      <t>テイケイブン</t>
    </rPh>
    <rPh sb="3" eb="4">
      <t>イ</t>
    </rPh>
    <rPh sb="5" eb="7">
      <t>ケッコン</t>
    </rPh>
    <rPh sb="8" eb="10">
      <t>シュッサン</t>
    </rPh>
    <rPh sb="11" eb="13">
      <t>ムリョウ</t>
    </rPh>
    <rPh sb="15" eb="17">
      <t>ブンショウ</t>
    </rPh>
    <rPh sb="18" eb="20">
      <t>ヘンコウ</t>
    </rPh>
    <rPh sb="20" eb="22">
      <t>フカ</t>
    </rPh>
    <phoneticPr fontId="3"/>
  </si>
  <si>
    <t>ロゴ入（バード）</t>
  </si>
  <si>
    <t>チェック</t>
  </si>
  <si>
    <t>ブライダル用・写真集風・カフェオレ【1,980円】</t>
  </si>
  <si>
    <t>八月</t>
  </si>
  <si>
    <t>九月</t>
  </si>
  <si>
    <t>十月</t>
  </si>
  <si>
    <t>十一月</t>
  </si>
  <si>
    <t>十二月</t>
  </si>
  <si>
    <t>注文16</t>
    <rPh sb="0" eb="2">
      <t>チュウモン</t>
    </rPh>
    <phoneticPr fontId="2"/>
  </si>
  <si>
    <t>　</t>
    <phoneticPr fontId="2"/>
  </si>
  <si>
    <t>注文26</t>
    <rPh sb="0" eb="2">
      <t>チュウモン</t>
    </rPh>
    <phoneticPr fontId="2"/>
  </si>
  <si>
    <t>注文1</t>
    <rPh sb="0" eb="2">
      <t>チュウモン</t>
    </rPh>
    <phoneticPr fontId="2"/>
  </si>
  <si>
    <t>合計金額はこちらでご確認下さい。　</t>
    <phoneticPr fontId="2"/>
  </si>
  <si>
    <t>注文7</t>
    <rPh sb="0" eb="2">
      <t>チュウモン</t>
    </rPh>
    <phoneticPr fontId="2"/>
  </si>
  <si>
    <t>カバー代金</t>
    <rPh sb="3" eb="5">
      <t>ダイキン</t>
    </rPh>
    <phoneticPr fontId="2"/>
  </si>
  <si>
    <t>注文35</t>
    <rPh sb="0" eb="2">
      <t>チュウモン</t>
    </rPh>
    <phoneticPr fontId="2"/>
  </si>
  <si>
    <t>■定型文入カード（文章は変更できません）</t>
    <phoneticPr fontId="2"/>
  </si>
  <si>
    <t>新築内祝用（生活雑貨）</t>
  </si>
  <si>
    <t>新築内祝用（リビング）</t>
  </si>
  <si>
    <t>自社（メール便）</t>
    <rPh sb="0" eb="2">
      <t>ジシャ</t>
    </rPh>
    <rPh sb="6" eb="7">
      <t>ビン</t>
    </rPh>
    <phoneticPr fontId="2"/>
  </si>
  <si>
    <t>下記のURLをクリックして下さい。</t>
    <rPh sb="0" eb="2">
      <t>カキ</t>
    </rPh>
    <rPh sb="13" eb="14">
      <t>クダ</t>
    </rPh>
    <phoneticPr fontId="2"/>
  </si>
  <si>
    <t>備考</t>
  </si>
  <si>
    <t>注文25</t>
    <rPh sb="0" eb="2">
      <t>チュウモン</t>
    </rPh>
    <phoneticPr fontId="2"/>
  </si>
  <si>
    <t>紅白梅［寿］</t>
  </si>
  <si>
    <t>価格</t>
    <rPh sb="0" eb="2">
      <t>カカク</t>
    </rPh>
    <phoneticPr fontId="2"/>
  </si>
  <si>
    <t>−</t>
    <phoneticPr fontId="2"/>
  </si>
  <si>
    <t>−</t>
    <phoneticPr fontId="2"/>
  </si>
  <si>
    <t>▲ご依頼主様の</t>
    <rPh sb="5" eb="6">
      <t>サマ</t>
    </rPh>
    <phoneticPr fontId="2"/>
  </si>
  <si>
    <t>別送付先TEL</t>
  </si>
  <si>
    <t>【450円】ストロベリーリボン</t>
  </si>
  <si>
    <t>ベビー用・コラージュ風・ピンク×ブルー</t>
  </si>
  <si>
    <t>ベビー用・コラージュ風・グリーン×ピンク【1,980円】</t>
  </si>
  <si>
    <t>ベビー用・コラージュ風・グリーン×ピンク</t>
  </si>
  <si>
    <t>ブライダル用・写真集風・ピンク【1,980円】</t>
  </si>
  <si>
    <t>ブライダル用・写真集風・ピンク</t>
  </si>
  <si>
    <t>挨拶状【有料】※弔事用</t>
  </si>
  <si>
    <t>───</t>
  </si>
  <si>
    <t>自由文カード【無料】※自由メッセージ可</t>
  </si>
  <si>
    <t>クリスマスツリー</t>
  </si>
  <si>
    <t>クリスマスオーナメント</t>
  </si>
  <si>
    <t>クリスマスプレゼント</t>
  </si>
  <si>
    <t>自由文（チェック）</t>
  </si>
  <si>
    <t>自由文（虹）</t>
  </si>
  <si>
    <t>自由文（ライン）</t>
  </si>
  <si>
    <t>一月</t>
  </si>
  <si>
    <t>二月</t>
  </si>
  <si>
    <t>三月</t>
  </si>
  <si>
    <t>四月</t>
  </si>
  <si>
    <t>五月</t>
  </si>
  <si>
    <t>コンビニ(ミニストップ)※先払い</t>
  </si>
  <si>
    <t>数量</t>
    <rPh sb="0" eb="2">
      <t>スウリョウ</t>
    </rPh>
    <phoneticPr fontId="2"/>
  </si>
  <si>
    <t>【300円】寿ホワイト</t>
  </si>
  <si>
    <t>蝶</t>
  </si>
  <si>
    <t>合計金額</t>
    <rPh sb="0" eb="2">
      <t>ゴウケイ</t>
    </rPh>
    <rPh sb="2" eb="4">
      <t>キンガク</t>
    </rPh>
    <phoneticPr fontId="3"/>
  </si>
  <si>
    <t>エラーリスト</t>
    <phoneticPr fontId="2"/>
  </si>
  <si>
    <t>ふりがな</t>
    <phoneticPr fontId="2"/>
  </si>
  <si>
    <t>■■■エラーあり■■■
クリックしてご確認下さい。</t>
    <phoneticPr fontId="2"/>
  </si>
  <si>
    <t>送付先ＴＥＬ</t>
  </si>
  <si>
    <t>記念品</t>
  </si>
  <si>
    <t>寸志</t>
  </si>
  <si>
    <t>定型文入・その他【無料】※文章は変更不可</t>
    <rPh sb="7" eb="8">
      <t>タ</t>
    </rPh>
    <phoneticPr fontId="2"/>
  </si>
  <si>
    <t>注文8</t>
    <rPh sb="0" eb="2">
      <t>チュウモン</t>
    </rPh>
    <phoneticPr fontId="2"/>
  </si>
  <si>
    <t>選択したカバー</t>
    <rPh sb="0" eb="2">
      <t>センタク</t>
    </rPh>
    <phoneticPr fontId="2"/>
  </si>
  <si>
    <t>−</t>
    <phoneticPr fontId="2"/>
  </si>
  <si>
    <t>■以下写真入りカスタムカードは【2,940円】</t>
    <rPh sb="1" eb="3">
      <t>イカ</t>
    </rPh>
    <rPh sb="3" eb="5">
      <t>シャシン</t>
    </rPh>
    <rPh sb="5" eb="6">
      <t>イ</t>
    </rPh>
    <rPh sb="21" eb="22">
      <t>エン</t>
    </rPh>
    <phoneticPr fontId="3"/>
  </si>
  <si>
    <t>支払方法</t>
  </si>
  <si>
    <t>カタログ種類未</t>
    <rPh sb="4" eb="7">
      <t>シュルイミ</t>
    </rPh>
    <phoneticPr fontId="2"/>
  </si>
  <si>
    <t>入力フォームに戻る</t>
    <rPh sb="0" eb="2">
      <t>ニュウリョク</t>
    </rPh>
    <rPh sb="7" eb="8">
      <t>モド</t>
    </rPh>
    <phoneticPr fontId="2"/>
  </si>
  <si>
    <t>写真入（ブライダル専用クラシック）</t>
  </si>
  <si>
    <t>■以下ミニアルバム【4,980円】</t>
    <rPh sb="1" eb="3">
      <t>イカ</t>
    </rPh>
    <rPh sb="15" eb="16">
      <t>エン</t>
    </rPh>
    <phoneticPr fontId="3"/>
  </si>
  <si>
    <t>「ふりがな」</t>
    <phoneticPr fontId="2"/>
  </si>
  <si>
    <t>のしデザイン《書き出し用》</t>
    <rPh sb="7" eb="8">
      <t>カ</t>
    </rPh>
    <rPh sb="9" eb="10">
      <t>ダ</t>
    </rPh>
    <rPh sb="11" eb="12">
      <t>ヨウ</t>
    </rPh>
    <phoneticPr fontId="2"/>
  </si>
  <si>
    <t>カタログ未</t>
    <rPh sb="4" eb="5">
      <t>ミ</t>
    </rPh>
    <phoneticPr fontId="2"/>
  </si>
  <si>
    <t>コンビニ(セイコーマート)※先払い</t>
  </si>
  <si>
    <t>選択</t>
    <rPh sb="0" eb="2">
      <t>センタク</t>
    </rPh>
    <phoneticPr fontId="2"/>
  </si>
  <si>
    <t>10の位</t>
    <rPh sb="3" eb="4">
      <t>クライ</t>
    </rPh>
    <phoneticPr fontId="2"/>
  </si>
  <si>
    <t>1の位</t>
    <rPh sb="2" eb="3">
      <t>クライ</t>
    </rPh>
    <phoneticPr fontId="2"/>
  </si>
  <si>
    <t xml:space="preserve">▲ご指定のメッセージカードには、コメントは記入できません。
</t>
    <phoneticPr fontId="2"/>
  </si>
  <si>
    <t xml:space="preserve">▲手提げ袋の「数量」を入力して下さい。
</t>
    <phoneticPr fontId="2"/>
  </si>
  <si>
    <t>【450円】桃色うさぎ</t>
  </si>
  <si>
    <t>ブライダル用・コラージュ風・ピンク</t>
  </si>
  <si>
    <t>「E-mail」</t>
    <phoneticPr fontId="2"/>
  </si>
  <si>
    <t>のしのお名前</t>
  </si>
  <si>
    <t>カタログ代金</t>
    <rPh sb="4" eb="6">
      <t>ダイキン</t>
    </rPh>
    <phoneticPr fontId="3"/>
  </si>
  <si>
    <t>【450円】抹茶うさぎ</t>
  </si>
  <si>
    <t>桃色うさぎ</t>
  </si>
  <si>
    <t>注文9</t>
    <rPh sb="0" eb="2">
      <t>チュウモン</t>
    </rPh>
    <phoneticPr fontId="2"/>
  </si>
  <si>
    <t>のし種類</t>
  </si>
  <si>
    <t>のし不要</t>
    <phoneticPr fontId="3"/>
  </si>
  <si>
    <t>ラッピング</t>
  </si>
  <si>
    <t>注文13</t>
    <rPh sb="0" eb="2">
      <t>チュウモン</t>
    </rPh>
    <phoneticPr fontId="2"/>
  </si>
  <si>
    <t>注文27</t>
    <rPh sb="0" eb="2">
      <t>チュウモン</t>
    </rPh>
    <phoneticPr fontId="2"/>
  </si>
  <si>
    <t>赤ちゃんのお名前</t>
    <phoneticPr fontId="2"/>
  </si>
  <si>
    <t>注文11</t>
    <rPh sb="0" eb="2">
      <t>チュウモン</t>
    </rPh>
    <phoneticPr fontId="2"/>
  </si>
  <si>
    <t>数量エラー1〜20</t>
    <rPh sb="0" eb="2">
      <t>スウリョウ</t>
    </rPh>
    <phoneticPr fontId="2"/>
  </si>
  <si>
    <t>のし名前</t>
    <rPh sb="2" eb="4">
      <t>ナマエ</t>
    </rPh>
    <phoneticPr fontId="2"/>
  </si>
  <si>
    <t>※クレジットカードの場合は、ご注文送信後に決済お手続きをお願いいたします。</t>
    <rPh sb="15" eb="17">
      <t>チュウモン</t>
    </rPh>
    <rPh sb="17" eb="20">
      <t>ソウシンゴ</t>
    </rPh>
    <rPh sb="21" eb="23">
      <t>ケッサイ</t>
    </rPh>
    <rPh sb="29" eb="30">
      <t>ネガ</t>
    </rPh>
    <phoneticPr fontId="2"/>
  </si>
  <si>
    <t>メッセージカード</t>
  </si>
  <si>
    <t>命名札</t>
  </si>
  <si>
    <t>カードデザイン</t>
  </si>
  <si>
    <t>一括配送1〜20</t>
    <rPh sb="0" eb="4">
      <t>イッカツハイソウ</t>
    </rPh>
    <phoneticPr fontId="2"/>
  </si>
  <si>
    <t>一括配送21〜40</t>
    <rPh sb="0" eb="4">
      <t>イッカツハイソウ</t>
    </rPh>
    <phoneticPr fontId="2"/>
  </si>
  <si>
    <t>カタログ未選択</t>
    <rPh sb="4" eb="7">
      <t>ミセンタク</t>
    </rPh>
    <phoneticPr fontId="2"/>
  </si>
  <si>
    <t>注文14</t>
    <rPh sb="0" eb="2">
      <t>チュウモン</t>
    </rPh>
    <phoneticPr fontId="2"/>
  </si>
  <si>
    <t>のし種類</t>
    <rPh sb="2" eb="4">
      <t>シュルイ</t>
    </rPh>
    <phoneticPr fontId="3"/>
  </si>
  <si>
    <t>合計（税込）</t>
    <rPh sb="0" eb="2">
      <t>ゴウケイ</t>
    </rPh>
    <rPh sb="3" eb="5">
      <t>ゼイコミ</t>
    </rPh>
    <phoneticPr fontId="2"/>
  </si>
  <si>
    <t>■ご記入後のお手続きは、こちらをご覧下さい。</t>
    <rPh sb="7" eb="9">
      <t>テツヅ</t>
    </rPh>
    <rPh sb="17" eb="18">
      <t>ラン</t>
    </rPh>
    <rPh sb="18" eb="19">
      <t>クダ</t>
    </rPh>
    <phoneticPr fontId="2"/>
  </si>
  <si>
    <t>写真入（ブライダル専用ローズ）</t>
  </si>
  <si>
    <t>無地のし</t>
    <phoneticPr fontId="3"/>
  </si>
  <si>
    <t>御年賀</t>
  </si>
  <si>
    <t>注文30</t>
    <rPh sb="0" eb="2">
      <t>チュウモン</t>
    </rPh>
    <phoneticPr fontId="2"/>
  </si>
  <si>
    <t>手提げ袋数量</t>
    <rPh sb="0" eb="2">
      <t>テサ</t>
    </rPh>
    <rPh sb="3" eb="4">
      <t>フクロ</t>
    </rPh>
    <rPh sb="4" eb="6">
      <t>スウリョウ</t>
    </rPh>
    <phoneticPr fontId="2"/>
  </si>
  <si>
    <t>マスカットリボン</t>
  </si>
  <si>
    <t>依頼主金額</t>
  </si>
  <si>
    <t>■写真入りメッセージカード用写真送信フォーム</t>
    <rPh sb="1" eb="3">
      <t>シャシン</t>
    </rPh>
    <rPh sb="3" eb="4">
      <t>イ</t>
    </rPh>
    <rPh sb="13" eb="14">
      <t>ヨウ</t>
    </rPh>
    <rPh sb="14" eb="16">
      <t>シャシン</t>
    </rPh>
    <rPh sb="16" eb="18">
      <t>ソウシン</t>
    </rPh>
    <phoneticPr fontId="2"/>
  </si>
  <si>
    <t>カタログエラー21〜40</t>
    <phoneticPr fontId="2"/>
  </si>
  <si>
    <t>ホームページリンク集</t>
    <rPh sb="9" eb="10">
      <t>シュウ</t>
    </rPh>
    <phoneticPr fontId="2"/>
  </si>
  <si>
    <t>カタログエラー1〜20</t>
    <phoneticPr fontId="2"/>
  </si>
  <si>
    <t>挨拶状のし</t>
  </si>
  <si>
    <t>カード種類はAB列で設定</t>
    <rPh sb="3" eb="5">
      <t>シュルイ</t>
    </rPh>
    <rPh sb="8" eb="9">
      <t>レツ</t>
    </rPh>
    <rPh sb="10" eb="12">
      <t>セッテイ</t>
    </rPh>
    <phoneticPr fontId="2"/>
  </si>
  <si>
    <t>格子うさぎ</t>
  </si>
  <si>
    <t>カタログ種類</t>
  </si>
  <si>
    <t>カバーの名前CSV用</t>
    <rPh sb="4" eb="6">
      <t>ナマエ</t>
    </rPh>
    <rPh sb="9" eb="10">
      <t>ヨウ</t>
    </rPh>
    <phoneticPr fontId="2"/>
  </si>
  <si>
    <t>TA-Z-002001</t>
  </si>
  <si>
    <t>注文36</t>
    <rPh sb="0" eb="2">
      <t>チュウモン</t>
    </rPh>
    <phoneticPr fontId="2"/>
  </si>
  <si>
    <t>御歳暮</t>
  </si>
  <si>
    <t>粗品</t>
  </si>
  <si>
    <t>紅白10本結び切り</t>
    <rPh sb="0" eb="2">
      <t>コウハク</t>
    </rPh>
    <rPh sb="4" eb="5">
      <t>ホン</t>
    </rPh>
    <phoneticPr fontId="2"/>
  </si>
  <si>
    <t>ロゴ入（ファブリック）</t>
  </si>
  <si>
    <t>不要</t>
    <rPh sb="0" eb="2">
      <t>フヨウ</t>
    </rPh>
    <phoneticPr fontId="2"/>
  </si>
  <si>
    <t>六月</t>
  </si>
  <si>
    <t>七月</t>
  </si>
  <si>
    <t>【写真入りメッセージカード/オリジナルカバー掲載用の写真送信フォーム】</t>
    <rPh sb="1" eb="3">
      <t>シャシン</t>
    </rPh>
    <rPh sb="3" eb="4">
      <t>イ</t>
    </rPh>
    <rPh sb="22" eb="25">
      <t>ケイサイヨウ</t>
    </rPh>
    <rPh sb="26" eb="28">
      <t>シャシン</t>
    </rPh>
    <rPh sb="28" eb="30">
      <t>ソウシン</t>
    </rPh>
    <phoneticPr fontId="2"/>
  </si>
  <si>
    <r>
      <t>※金額は</t>
    </r>
    <r>
      <rPr>
        <sz val="11"/>
        <color indexed="10"/>
        <rFont val="ＭＳ Ｐゴシック"/>
        <family val="2"/>
        <charset val="128"/>
      </rPr>
      <t>税込</t>
    </r>
    <r>
      <rPr>
        <sz val="11"/>
        <rFont val="ＭＳ Ｐゴシック"/>
        <family val="2"/>
        <charset val="128"/>
      </rPr>
      <t>価格で表示されます。</t>
    </r>
    <phoneticPr fontId="2"/>
  </si>
  <si>
    <t>↑ここまでが限界</t>
    <rPh sb="6" eb="8">
      <t>ゲンカイ</t>
    </rPh>
    <phoneticPr fontId="2"/>
  </si>
  <si>
    <t xml:space="preserve">【姓】 </t>
    <phoneticPr fontId="2"/>
  </si>
  <si>
    <t>漢字</t>
    <phoneticPr fontId="2"/>
  </si>
  <si>
    <t>月</t>
    <rPh sb="0" eb="1">
      <t>ゲツ</t>
    </rPh>
    <phoneticPr fontId="2"/>
  </si>
  <si>
    <t>日</t>
    <rPh sb="0" eb="1">
      <t>ニチ</t>
    </rPh>
    <phoneticPr fontId="2"/>
  </si>
  <si>
    <t>戻る</t>
    <phoneticPr fontId="2"/>
  </si>
  <si>
    <t>【法要日】</t>
    <phoneticPr fontId="2"/>
  </si>
  <si>
    <t>■お客様の声</t>
    <rPh sb="2" eb="4">
      <t>キャクサマ</t>
    </rPh>
    <rPh sb="5" eb="6">
      <t>コエ</t>
    </rPh>
    <phoneticPr fontId="2"/>
  </si>
  <si>
    <t>一般内祝用（りんご）</t>
  </si>
  <si>
    <t>届け先エラー21〜40</t>
    <rPh sb="0" eb="1">
      <t>トド</t>
    </rPh>
    <rPh sb="2" eb="3">
      <t>サキ</t>
    </rPh>
    <phoneticPr fontId="2"/>
  </si>
  <si>
    <t>テイクユアチョイス</t>
  </si>
  <si>
    <t>【300円】寿ピンク</t>
  </si>
  <si>
    <t>寿ホワイト</t>
  </si>
  <si>
    <t>藍色うさぎ</t>
  </si>
  <si>
    <t>【450円】藍色うさぎ</t>
  </si>
  <si>
    <t>　↑（※快気祝・御見舞）</t>
    <rPh sb="4" eb="7">
      <t>カイキイワ</t>
    </rPh>
    <rPh sb="8" eb="11">
      <t>オミマイ</t>
    </rPh>
    <phoneticPr fontId="2"/>
  </si>
  <si>
    <t>不要</t>
    <phoneticPr fontId="3"/>
  </si>
  <si>
    <t>届け先未</t>
    <rPh sb="0" eb="1">
      <t>トド</t>
    </rPh>
    <rPh sb="2" eb="3">
      <t>サキ</t>
    </rPh>
    <rPh sb="3" eb="4">
      <t>ミ</t>
    </rPh>
    <phoneticPr fontId="2"/>
  </si>
  <si>
    <t>下記のエラーをご確認下さい。</t>
    <rPh sb="0" eb="2">
      <t>カキ</t>
    </rPh>
    <rPh sb="8" eb="10">
      <t>カクニン</t>
    </rPh>
    <rPh sb="10" eb="11">
      <t>クダ</t>
    </rPh>
    <phoneticPr fontId="2"/>
  </si>
  <si>
    <t>依頼主総計</t>
  </si>
  <si>
    <t>送付先都道府県</t>
  </si>
  <si>
    <t>手提げ袋数量</t>
    <rPh sb="0" eb="2">
      <t>テサ</t>
    </rPh>
    <rPh sb="3" eb="4">
      <t>ブクロ</t>
    </rPh>
    <rPh sb="4" eb="6">
      <t>スウリョウ</t>
    </rPh>
    <phoneticPr fontId="2"/>
  </si>
  <si>
    <t>ブライダル用・コラージュ風・ブルー【1,980円】</t>
  </si>
  <si>
    <t>ブライダル用・コラージュ風・ブルー</t>
  </si>
  <si>
    <t>ブライダル用・コラージュ風・パープル【1,980円】</t>
  </si>
  <si>
    <t>※振込手数料はご負担願います。振込先の口座は後ほどメールでお知らせします。</t>
    <phoneticPr fontId="2"/>
  </si>
  <si>
    <t>注文5</t>
    <rPh sb="0" eb="2">
      <t>チュウモン</t>
    </rPh>
    <phoneticPr fontId="2"/>
  </si>
  <si>
    <t>抹茶うさぎ</t>
  </si>
  <si>
    <t>−</t>
  </si>
  <si>
    <t>■各カタログ一覧</t>
    <rPh sb="1" eb="2">
      <t>カク</t>
    </rPh>
    <rPh sb="6" eb="8">
      <t>イチラン</t>
    </rPh>
    <phoneticPr fontId="2"/>
  </si>
  <si>
    <t>合計数量</t>
    <rPh sb="0" eb="2">
      <t>ゴウケイ</t>
    </rPh>
    <rPh sb="2" eb="3">
      <t>ケンスウ</t>
    </rPh>
    <rPh sb="3" eb="4">
      <t>リョウ</t>
    </rPh>
    <phoneticPr fontId="3"/>
  </si>
  <si>
    <t>写真入（ブライダル専用スプレーマム）</t>
  </si>
  <si>
    <t>写真入（ブーケ）</t>
  </si>
  <si>
    <t>写真入（ピンクレインボー）</t>
  </si>
  <si>
    <t>写真入（カラフルフラワー）</t>
  </si>
  <si>
    <t>メッセージカードエラー</t>
    <phoneticPr fontId="2"/>
  </si>
  <si>
    <t>E-mail</t>
    <phoneticPr fontId="2"/>
  </si>
  <si>
    <t>TA-Z-001000</t>
  </si>
  <si>
    <t>TA-Z-001001</t>
  </si>
  <si>
    <t>消さない！</t>
    <rPh sb="0" eb="1">
      <t>ケ</t>
    </rPh>
    <phoneticPr fontId="2"/>
  </si>
  <si>
    <t>寿</t>
  </si>
  <si>
    <t>祝御結婚</t>
  </si>
  <si>
    <t>快気祝</t>
  </si>
  <si>
    <t>御見舞御礼</t>
  </si>
  <si>
    <t>御祝</t>
  </si>
  <si>
    <t>御礼</t>
  </si>
  <si>
    <t>「ご住所」</t>
    <rPh sb="2" eb="4">
      <t>ジュウショ</t>
    </rPh>
    <phoneticPr fontId="2"/>
  </si>
  <si>
    <t>七七日（四十九日）</t>
  </si>
  <si>
    <t>価格</t>
  </si>
  <si>
    <t>【コースを選択して下さい】</t>
  </si>
  <si>
    <t>ベビー用・コラージュ風・オレンジ×グリーン</t>
  </si>
  <si>
    <t>価格</t>
    <phoneticPr fontId="2"/>
  </si>
  <si>
    <t>ブルーベリーリボン</t>
  </si>
  <si>
    <t>ロゴ入（ゼブラ）</t>
  </si>
  <si>
    <t>写真入（レース）</t>
  </si>
  <si>
    <t>★税込５万円以上（送料・代引手数料は除く）ご注文の方には、ご依頼主様にカタログギフトをプレゼント！★</t>
  </si>
  <si>
    <t>UA-Z-001003</t>
  </si>
  <si>
    <t>種類エラー1〜20</t>
    <rPh sb="0" eb="2">
      <t>シュルイ</t>
    </rPh>
    <phoneticPr fontId="2"/>
  </si>
  <si>
    <t>送付先名</t>
  </si>
  <si>
    <t>送付先〒</t>
  </si>
  <si>
    <t>「郵便番号」</t>
    <rPh sb="1" eb="3">
      <t>ユウビン</t>
    </rPh>
    <rPh sb="3" eb="5">
      <t>バンゴウ</t>
    </rPh>
    <phoneticPr fontId="2"/>
  </si>
  <si>
    <t>カード</t>
  </si>
  <si>
    <t>注文24</t>
    <rPh sb="0" eb="2">
      <t>チュウモン</t>
    </rPh>
    <phoneticPr fontId="2"/>
  </si>
  <si>
    <t>お支払い方法</t>
    <rPh sb="1" eb="3">
      <t>シハラ</t>
    </rPh>
    <rPh sb="4" eb="6">
      <t>ホウホウ</t>
    </rPh>
    <phoneticPr fontId="2"/>
  </si>
  <si>
    <t>写真入りｵﾘｼﾞﾅﾙｶﾊﾞｰ</t>
  </si>
  <si>
    <t xml:space="preserve">▲命名札の「生年月日」の「日」を選択して下さい。
</t>
    <rPh sb="1" eb="4">
      <t>メイメイフダ</t>
    </rPh>
    <rPh sb="6" eb="10">
      <t>セイネンガッピ</t>
    </rPh>
    <rPh sb="13" eb="14">
      <t>ニチ</t>
    </rPh>
    <rPh sb="16" eb="18">
      <t>センタク</t>
    </rPh>
    <phoneticPr fontId="2"/>
  </si>
  <si>
    <t>https://www.myroom.jp/cataloggift/info2/gallery.html</t>
  </si>
  <si>
    <t>https://www.myroom.jp/blog2/</t>
  </si>
  <si>
    <t>ご依頼主様情報</t>
    <rPh sb="1" eb="4">
      <t>イライヌシ</t>
    </rPh>
    <rPh sb="4" eb="5">
      <t>サマ</t>
    </rPh>
    <rPh sb="5" eb="7">
      <t>ジョウホウ</t>
    </rPh>
    <phoneticPr fontId="2"/>
  </si>
  <si>
    <t>注文39</t>
    <rPh sb="0" eb="2">
      <t>チュウモン</t>
    </rPh>
    <phoneticPr fontId="2"/>
  </si>
  <si>
    <t>命名札（出産内祝い用）をお選びの場合は、下記にご記入下さい</t>
    <rPh sb="0" eb="3">
      <t>メイメイフダ</t>
    </rPh>
    <rPh sb="4" eb="6">
      <t>シュッサン</t>
    </rPh>
    <rPh sb="6" eb="8">
      <t>ウチイワ</t>
    </rPh>
    <phoneticPr fontId="2"/>
  </si>
  <si>
    <t>法事・法要用（もみじ）</t>
  </si>
  <si>
    <t>コロン（出産内祝専用）</t>
  </si>
  <si>
    <t>注文37</t>
    <rPh sb="0" eb="2">
      <t>チュウモン</t>
    </rPh>
    <phoneticPr fontId="2"/>
  </si>
  <si>
    <t>出産内祝用（シャボン玉と赤ちゃん）</t>
    <rPh sb="10" eb="11">
      <t>ダマ</t>
    </rPh>
    <rPh sb="12" eb="13">
      <t>アカ</t>
    </rPh>
    <phoneticPr fontId="2"/>
  </si>
  <si>
    <t>依頼主届け先</t>
    <rPh sb="3" eb="4">
      <t>トド</t>
    </rPh>
    <rPh sb="5" eb="6">
      <t>サキ</t>
    </rPh>
    <phoneticPr fontId="2"/>
  </si>
  <si>
    <t>有料オプション</t>
    <rPh sb="0" eb="2">
      <t>ユウリョウ</t>
    </rPh>
    <phoneticPr fontId="2"/>
  </si>
  <si>
    <t>カタログ種類未</t>
    <rPh sb="4" eb="6">
      <t>シュルイ</t>
    </rPh>
    <rPh sb="6" eb="7">
      <t>ミ</t>
    </rPh>
    <phoneticPr fontId="2"/>
  </si>
  <si>
    <t>ラッピング色</t>
    <rPh sb="5" eb="6">
      <t>イロ</t>
    </rPh>
    <phoneticPr fontId="3"/>
  </si>
  <si>
    <t>送料計</t>
  </si>
  <si>
    <t>【有料】ラッピング色</t>
    <rPh sb="1" eb="3">
      <t>ユウリョウ</t>
    </rPh>
    <rPh sb="9" eb="10">
      <t>イロ</t>
    </rPh>
    <phoneticPr fontId="3"/>
  </si>
  <si>
    <t>全快内祝用（オレンジの花）</t>
  </si>
  <si>
    <t>https://www.myroom.jp/cataloggift/sample/index.html</t>
  </si>
  <si>
    <t>ブライダル用・コラージュ風・ピンク【1,980円】</t>
  </si>
  <si>
    <t>結婚式当日用（和結び）</t>
    <rPh sb="7" eb="8">
      <t>ワ</t>
    </rPh>
    <rPh sb="8" eb="9">
      <t>ムス</t>
    </rPh>
    <phoneticPr fontId="2"/>
  </si>
  <si>
    <t>【喪主姓名】</t>
  </si>
  <si>
    <t>注文31</t>
    <rPh sb="0" eb="2">
      <t>チュウモン</t>
    </rPh>
    <phoneticPr fontId="2"/>
  </si>
  <si>
    <t>のし不要</t>
  </si>
  <si>
    <t>数量エラー</t>
    <rPh sb="0" eb="2">
      <t>スウリョウ</t>
    </rPh>
    <phoneticPr fontId="2"/>
  </si>
  <si>
    <t>結婚式当日用（白のブーケ）</t>
  </si>
  <si>
    <t>結婚内祝用（小手毬）</t>
    <rPh sb="6" eb="9">
      <t>コデマリ</t>
    </rPh>
    <phoneticPr fontId="2"/>
  </si>
  <si>
    <t>https://www.myroom.jp/cataloggift/info2/manner.html</t>
  </si>
  <si>
    <t>別送付先郵便</t>
  </si>
  <si>
    <t>注文21</t>
    <rPh sb="0" eb="2">
      <t>チュウモン</t>
    </rPh>
    <phoneticPr fontId="2"/>
  </si>
  <si>
    <t>その他（右の枠にご記入下さい）</t>
  </si>
  <si>
    <t>注文23</t>
    <rPh sb="0" eb="2">
      <t>チュウモン</t>
    </rPh>
    <phoneticPr fontId="2"/>
  </si>
  <si>
    <t>ラッピング</t>
    <phoneticPr fontId="3"/>
  </si>
  <si>
    <t>■カタログギフト専門店 マイルーム トップページ</t>
    <rPh sb="8" eb="11">
      <t>センモンテン</t>
    </rPh>
    <phoneticPr fontId="2"/>
  </si>
  <si>
    <t>一般内祝用（3種類の花）</t>
  </si>
  <si>
    <t>送付先住所1</t>
  </si>
  <si>
    <t>送付先住所2</t>
  </si>
  <si>
    <t>【カードのデザイン】をお選び下さい。</t>
    <rPh sb="12" eb="13">
      <t>エラ</t>
    </rPh>
    <rPh sb="14" eb="15">
      <t>クダ</t>
    </rPh>
    <phoneticPr fontId="3"/>
  </si>
  <si>
    <t>届け先情報未</t>
    <rPh sb="0" eb="1">
      <t>トド</t>
    </rPh>
    <rPh sb="2" eb="3">
      <t>サキ</t>
    </rPh>
    <rPh sb="3" eb="5">
      <t>ジョウホウ</t>
    </rPh>
    <rPh sb="5" eb="6">
      <t>ミ</t>
    </rPh>
    <phoneticPr fontId="2"/>
  </si>
  <si>
    <t>備　　　考</t>
    <rPh sb="0" eb="5">
      <t>ビコウ</t>
    </rPh>
    <phoneticPr fontId="2"/>
  </si>
  <si>
    <t xml:space="preserve">
</t>
    <phoneticPr fontId="2"/>
  </si>
  <si>
    <t>TEL</t>
    <phoneticPr fontId="2"/>
  </si>
  <si>
    <t>コンビニ(ローソン)※先払い</t>
  </si>
  <si>
    <t>カードコメント</t>
    <phoneticPr fontId="2"/>
  </si>
  <si>
    <t>ビル名等</t>
    <rPh sb="2" eb="3">
      <t>メイ</t>
    </rPh>
    <rPh sb="3" eb="4">
      <t>ナド</t>
    </rPh>
    <phoneticPr fontId="2"/>
  </si>
  <si>
    <t>ふりがな</t>
    <phoneticPr fontId="2"/>
  </si>
  <si>
    <t>カード種類</t>
  </si>
  <si>
    <t>カタログの種類(表示用）</t>
    <rPh sb="5" eb="7">
      <t>シュルイ</t>
    </rPh>
    <rPh sb="8" eb="11">
      <t>ヒョウジヨウ</t>
    </rPh>
    <phoneticPr fontId="2"/>
  </si>
  <si>
    <t>請求金額</t>
  </si>
  <si>
    <t>■写真入りオリジナルカバー【有料】</t>
    <rPh sb="1" eb="4">
      <t>シャシンイ</t>
    </rPh>
    <rPh sb="14" eb="16">
      <t>ユウリョウ</t>
    </rPh>
    <phoneticPr fontId="2"/>
  </si>
  <si>
    <t>■手提げ袋</t>
  </si>
  <si>
    <t>戻る</t>
    <rPh sb="0" eb="1">
      <t>モド</t>
    </rPh>
    <phoneticPr fontId="2"/>
  </si>
  <si>
    <t>【法要を行った年月】</t>
    <phoneticPr fontId="2"/>
  </si>
  <si>
    <t>一般内祝用（白のギフトボックス）</t>
  </si>
  <si>
    <t>注文33</t>
    <rPh sb="0" eb="2">
      <t>チュウモン</t>
    </rPh>
    <phoneticPr fontId="2"/>
  </si>
  <si>
    <t>クレジットカード</t>
  </si>
  <si>
    <t>【カタログ】</t>
    <phoneticPr fontId="2"/>
  </si>
  <si>
    <t>【オプション】</t>
    <phoneticPr fontId="2"/>
  </si>
  <si>
    <t>■のし</t>
    <phoneticPr fontId="2"/>
  </si>
  <si>
    <t>■メッセージカード</t>
    <phoneticPr fontId="2"/>
  </si>
  <si>
    <t>■命名札</t>
    <rPh sb="1" eb="4">
      <t>メイメイフダ</t>
    </rPh>
    <phoneticPr fontId="2"/>
  </si>
  <si>
    <t>写真入（ベビー専用りんごとくま）</t>
  </si>
  <si>
    <t>リーフ水色</t>
  </si>
  <si>
    <t>【250円】リーフ水色</t>
  </si>
  <si>
    <t>ＤＭ送る</t>
    <rPh sb="2" eb="3">
      <t>オク</t>
    </rPh>
    <phoneticPr fontId="2"/>
  </si>
  <si>
    <t>届け先</t>
    <rPh sb="0" eb="1">
      <t>トド</t>
    </rPh>
    <rPh sb="2" eb="3">
      <t>サキ</t>
    </rPh>
    <phoneticPr fontId="2"/>
  </si>
  <si>
    <t>←氏名</t>
    <rPh sb="1" eb="3">
      <t>シメイ</t>
    </rPh>
    <phoneticPr fontId="2"/>
  </si>
  <si>
    <t>←よみ</t>
    <phoneticPr fontId="2"/>
  </si>
  <si>
    <t>姓エラー</t>
    <rPh sb="0" eb="1">
      <t>セイメイ</t>
    </rPh>
    <phoneticPr fontId="2"/>
  </si>
  <si>
    <t>写真入（ベビー専用ブロック）</t>
  </si>
  <si>
    <t>【コースを選択】</t>
  </si>
  <si>
    <t>住所２</t>
    <rPh sb="0" eb="2">
      <t>ジュウショ</t>
    </rPh>
    <phoneticPr fontId="2"/>
  </si>
  <si>
    <t>新築内祝</t>
    <rPh sb="0" eb="2">
      <t>シンチク</t>
    </rPh>
    <rPh sb="2" eb="4">
      <t>ウチイワ</t>
    </rPh>
    <phoneticPr fontId="2"/>
  </si>
  <si>
    <t>カードデザイン</t>
    <phoneticPr fontId="2"/>
  </si>
  <si>
    <t>写真入（ベビー専用おもちゃ）</t>
  </si>
  <si>
    <t>写真入（ベビー専用おうさま）</t>
  </si>
  <si>
    <t xml:space="preserve">は必ずご記入下さい。
</t>
    <rPh sb="1" eb="2">
      <t>カナラ</t>
    </rPh>
    <rPh sb="4" eb="6">
      <t>キニュウ</t>
    </rPh>
    <rPh sb="6" eb="7">
      <t>クダ</t>
    </rPh>
    <phoneticPr fontId="2"/>
  </si>
  <si>
    <t>【450円】ブルーベリーリボン</t>
  </si>
  <si>
    <t xml:space="preserve">▲命名札の「名」を入力して下さい。
</t>
    <rPh sb="1" eb="4">
      <t>メイメイフダ</t>
    </rPh>
    <rPh sb="6" eb="7">
      <t>ナ</t>
    </rPh>
    <phoneticPr fontId="2"/>
  </si>
  <si>
    <t xml:space="preserve">▲命名札の「ふりがな」を入力して下さい。
</t>
    <rPh sb="1" eb="4">
      <t>メイメイフダ</t>
    </rPh>
    <phoneticPr fontId="2"/>
  </si>
  <si>
    <t>ボーベル</t>
  </si>
  <si>
    <t>至高</t>
  </si>
  <si>
    <t>クローバー</t>
  </si>
  <si>
    <t>シャボン玉と赤ちゃん（蝶結び）</t>
  </si>
  <si>
    <t>▲ご依頼主様に一括配送の場合は、お届け先は記入しないで下さい。</t>
  </si>
  <si>
    <t>命名札生年月日</t>
    <rPh sb="0" eb="3">
      <t>メイメイフダ</t>
    </rPh>
    <rPh sb="3" eb="7">
      <t>セイネンガッピ</t>
    </rPh>
    <phoneticPr fontId="2"/>
  </si>
  <si>
    <t>注文19</t>
    <rPh sb="0" eb="2">
      <t>チュウモン</t>
    </rPh>
    <phoneticPr fontId="2"/>
  </si>
  <si>
    <t>支払方法</t>
    <rPh sb="0" eb="4">
      <t>シハライホウホウ</t>
    </rPh>
    <phoneticPr fontId="3"/>
  </si>
  <si>
    <t>■定型文入カード（文章は変更できません）</t>
    <rPh sb="1" eb="4">
      <t>テイケイブン</t>
    </rPh>
    <rPh sb="4" eb="5">
      <t>イ</t>
    </rPh>
    <rPh sb="9" eb="11">
      <t>ブンショウ</t>
    </rPh>
    <rPh sb="12" eb="14">
      <t>ヘンコウ</t>
    </rPh>
    <phoneticPr fontId="3"/>
  </si>
  <si>
    <t>命名札デザイン</t>
    <rPh sb="0" eb="3">
      <t>メイメイフダ</t>
    </rPh>
    <phoneticPr fontId="2"/>
  </si>
  <si>
    <t>十</t>
    <rPh sb="0" eb="1">
      <t>ジュウ</t>
    </rPh>
    <phoneticPr fontId="2"/>
  </si>
  <si>
    <t>二十</t>
    <rPh sb="0" eb="2">
      <t>ニジュウ</t>
    </rPh>
    <phoneticPr fontId="2"/>
  </si>
  <si>
    <t>三十</t>
    <rPh sb="0" eb="2">
      <t>サンジュウ</t>
    </rPh>
    <phoneticPr fontId="2"/>
  </si>
  <si>
    <t>月エラー</t>
    <rPh sb="0" eb="1">
      <t>ガツ</t>
    </rPh>
    <phoneticPr fontId="2"/>
  </si>
  <si>
    <t xml:space="preserve">▲命名札の「生年月日」の「月」を選択して下さい。
</t>
    <rPh sb="1" eb="4">
      <t>メイメイフダ</t>
    </rPh>
    <rPh sb="6" eb="10">
      <t>セイネンガッピ</t>
    </rPh>
    <rPh sb="13" eb="14">
      <t>ゲツ</t>
    </rPh>
    <rPh sb="16" eb="18">
      <t>センタク</t>
    </rPh>
    <phoneticPr fontId="2"/>
  </si>
  <si>
    <t>日エラー</t>
    <rPh sb="0" eb="1">
      <t>ニチ</t>
    </rPh>
    <phoneticPr fontId="2"/>
  </si>
  <si>
    <t>https://www.myroom.jp/cataloggift/info2/payment.html</t>
  </si>
  <si>
    <t>https://www.myroom.jp/cataloggift/wrapping/index.html</t>
  </si>
  <si>
    <t>挨拶状はクリック</t>
  </si>
  <si>
    <t>挨拶状内容</t>
    <rPh sb="0" eb="3">
      <t>アイサツジョウ</t>
    </rPh>
    <rPh sb="3" eb="5">
      <t>ナイヨウ</t>
    </rPh>
    <phoneticPr fontId="2"/>
  </si>
  <si>
    <t>チェック［WeddingGift］</t>
  </si>
  <si>
    <t>凛</t>
  </si>
  <si>
    <t>えらべるブランド和牛</t>
  </si>
  <si>
    <t>命名札名前</t>
    <rPh sb="0" eb="3">
      <t>メイメイフダ</t>
    </rPh>
    <rPh sb="3" eb="5">
      <t>ナマエ</t>
    </rPh>
    <phoneticPr fontId="2"/>
  </si>
  <si>
    <t>命名札ふりがな</t>
    <rPh sb="0" eb="3">
      <t>メイメイフダ</t>
    </rPh>
    <phoneticPr fontId="2"/>
  </si>
  <si>
    <t>一月</t>
    <phoneticPr fontId="2"/>
  </si>
  <si>
    <t>二月</t>
    <phoneticPr fontId="2"/>
  </si>
  <si>
    <t>三月</t>
    <phoneticPr fontId="2"/>
  </si>
  <si>
    <t>四月</t>
    <phoneticPr fontId="2"/>
  </si>
  <si>
    <t>五月</t>
    <phoneticPr fontId="2"/>
  </si>
  <si>
    <t>六月</t>
    <phoneticPr fontId="2"/>
  </si>
  <si>
    <t>七月</t>
    <phoneticPr fontId="2"/>
  </si>
  <si>
    <t>八月</t>
    <phoneticPr fontId="2"/>
  </si>
  <si>
    <t>九月</t>
    <phoneticPr fontId="2"/>
  </si>
  <si>
    <t>十月</t>
    <phoneticPr fontId="2"/>
  </si>
  <si>
    <t>十一月</t>
    <phoneticPr fontId="2"/>
  </si>
  <si>
    <t>十二月</t>
    <phoneticPr fontId="2"/>
  </si>
  <si>
    <t>挨拶状（弔事用）をお選びの場合は、下記の全項目ご記入下さい</t>
    <rPh sb="0" eb="3">
      <t>アイサツジョウ</t>
    </rPh>
    <rPh sb="4" eb="7">
      <t>チョウジヨウ</t>
    </rPh>
    <rPh sb="10" eb="11">
      <t>エラ</t>
    </rPh>
    <rPh sb="13" eb="15">
      <t>バアイ</t>
    </rPh>
    <rPh sb="17" eb="19">
      <t>カキ</t>
    </rPh>
    <rPh sb="20" eb="23">
      <t>ゼンコウモク</t>
    </rPh>
    <rPh sb="24" eb="26">
      <t>キニュウ</t>
    </rPh>
    <rPh sb="26" eb="27">
      <t>クダ</t>
    </rPh>
    <phoneticPr fontId="2"/>
  </si>
  <si>
    <t>選択して下さい</t>
  </si>
  <si>
    <t>年を選択して下さい</t>
  </si>
  <si>
    <t>月を選択して下さい</t>
  </si>
  <si>
    <t>https://www.myroom.jp/cataloggift/noshi/index.html</t>
  </si>
  <si>
    <t>https://www.myroom.jp/cataloggift/card/index.html</t>
  </si>
  <si>
    <t>https://www.myroom.jp/cataloggift/meimei/index.html</t>
  </si>
  <si>
    <t>https://www.myroom.jp/cataloggift/bag/index.html</t>
  </si>
  <si>
    <t>注文32</t>
    <rPh sb="0" eb="2">
      <t>チュウモン</t>
    </rPh>
    <phoneticPr fontId="2"/>
  </si>
  <si>
    <t>コース</t>
    <phoneticPr fontId="2"/>
  </si>
  <si>
    <t>−</t>
    <phoneticPr fontId="2"/>
  </si>
  <si>
    <t>偲草</t>
  </si>
  <si>
    <t>粗供養</t>
  </si>
  <si>
    <t>別送付先都道府県</t>
  </si>
  <si>
    <t>やさしいごちそう</t>
  </si>
  <si>
    <t>https://www.myroom.jp/cataloggift/info2/form.html</t>
  </si>
  <si>
    <t>https://www.myroom.jp/cataloggift/cardform/</t>
  </si>
  <si>
    <t>https://www.myroom.jp/cataloggift/coverform/</t>
  </si>
  <si>
    <t>年エラー</t>
    <rPh sb="0" eb="1">
      <t>ネン</t>
    </rPh>
    <phoneticPr fontId="2"/>
  </si>
  <si>
    <t xml:space="preserve">▲命名札の「生年月日」の「年」を選択して下さい。
</t>
    <rPh sb="1" eb="4">
      <t>メイメイフダ</t>
    </rPh>
    <rPh sb="6" eb="10">
      <t>セイネンガッピ</t>
    </rPh>
    <rPh sb="13" eb="14">
      <t>ネン</t>
    </rPh>
    <rPh sb="16" eb="18">
      <t>センタク</t>
    </rPh>
    <phoneticPr fontId="2"/>
  </si>
  <si>
    <t>【俗名】</t>
  </si>
  <si>
    <t>五七日（三十五日）</t>
  </si>
  <si>
    <t>https://www.myroom.jp/cataloggift/info2/present.html</t>
  </si>
  <si>
    <t>赤帯・鞠</t>
    <rPh sb="3" eb="4">
      <t>マリ</t>
    </rPh>
    <phoneticPr fontId="2"/>
  </si>
  <si>
    <t>※挨拶状カードタイプをお選びの場合は、「のし」を兼ねていますので</t>
    <phoneticPr fontId="2"/>
  </si>
  <si>
    <t>「のし」は不要です。</t>
    <phoneticPr fontId="2"/>
  </si>
  <si>
    <t>令和三年</t>
    <rPh sb="0" eb="2">
      <t>レイワ</t>
    </rPh>
    <rPh sb="2" eb="3">
      <t>３</t>
    </rPh>
    <phoneticPr fontId="32"/>
  </si>
  <si>
    <t>令和四年</t>
    <rPh sb="0" eb="2">
      <t>レイワ</t>
    </rPh>
    <rPh sb="2" eb="3">
      <t>４</t>
    </rPh>
    <phoneticPr fontId="32"/>
  </si>
  <si>
    <t>令和五年</t>
    <rPh sb="0" eb="2">
      <t>レイワ</t>
    </rPh>
    <rPh sb="2" eb="3">
      <t>５</t>
    </rPh>
    <phoneticPr fontId="32"/>
  </si>
  <si>
    <t>令和六年</t>
    <rPh sb="0" eb="2">
      <t>レイワ</t>
    </rPh>
    <rPh sb="2" eb="3">
      <t>６</t>
    </rPh>
    <phoneticPr fontId="32"/>
  </si>
  <si>
    <t>令和七年</t>
    <rPh sb="0" eb="2">
      <t>レイワ</t>
    </rPh>
    <rPh sb="2" eb="3">
      <t>７</t>
    </rPh>
    <phoneticPr fontId="32"/>
  </si>
  <si>
    <t>令和八年</t>
    <rPh sb="0" eb="2">
      <t>レイワ</t>
    </rPh>
    <rPh sb="2" eb="3">
      <t>８</t>
    </rPh>
    <phoneticPr fontId="32"/>
  </si>
  <si>
    <t>令和九年</t>
    <rPh sb="0" eb="2">
      <t>レイワ</t>
    </rPh>
    <rPh sb="2" eb="3">
      <t>９</t>
    </rPh>
    <phoneticPr fontId="32"/>
  </si>
  <si>
    <t>令和十年</t>
    <rPh sb="0" eb="2">
      <t>レイワ</t>
    </rPh>
    <rPh sb="2" eb="3">
      <t>ジュウ</t>
    </rPh>
    <phoneticPr fontId="32"/>
  </si>
  <si>
    <t>令和十一年</t>
    <rPh sb="0" eb="2">
      <t>レイワ</t>
    </rPh>
    <rPh sb="2" eb="4">
      <t>ジュウイチ</t>
    </rPh>
    <phoneticPr fontId="32"/>
  </si>
  <si>
    <t>令和十二年</t>
    <rPh sb="0" eb="2">
      <t>レイワ</t>
    </rPh>
    <rPh sb="2" eb="3">
      <t>ジュウ</t>
    </rPh>
    <rPh sb="3" eb="4">
      <t>②</t>
    </rPh>
    <phoneticPr fontId="32"/>
  </si>
  <si>
    <t>令和十三年</t>
    <rPh sb="0" eb="2">
      <t>レイワ</t>
    </rPh>
    <rPh sb="2" eb="4">
      <t>ジュウサン</t>
    </rPh>
    <phoneticPr fontId="32"/>
  </si>
  <si>
    <t>令和十四年</t>
    <rPh sb="0" eb="2">
      <t>レイワ</t>
    </rPh>
    <rPh sb="2" eb="4">
      <t>ジュウヨン</t>
    </rPh>
    <phoneticPr fontId="32"/>
  </si>
  <si>
    <r>
      <t>このファイルで</t>
    </r>
    <r>
      <rPr>
        <sz val="14"/>
        <color indexed="10"/>
        <rFont val="ＭＳ Ｐゴシック"/>
        <family val="2"/>
        <charset val="128"/>
      </rPr>
      <t>40件</t>
    </r>
    <r>
      <rPr>
        <sz val="14"/>
        <rFont val="ＭＳ Ｐゴシック"/>
        <family val="2"/>
        <charset val="128"/>
      </rPr>
      <t>分までご記入いただけます。41件以上になる場合は、このファイルをコピーしてご利用下さい。</t>
    </r>
    <phoneticPr fontId="2"/>
  </si>
  <si>
    <t>https://www.myroom.jp/cataloggift/info2/q-and-a.html</t>
  </si>
  <si>
    <t>写真入りオリジナルカバー</t>
    <rPh sb="0" eb="2">
      <t>シャシン</t>
    </rPh>
    <rPh sb="2" eb="3">
      <t>イ</t>
    </rPh>
    <phoneticPr fontId="2"/>
  </si>
  <si>
    <t>【カードのデザイン】をお選び下さい。</t>
  </si>
  <si>
    <t>https://www.myroom.jp/cataloggift/info2/index.html</t>
  </si>
  <si>
    <t>■プレゼント</t>
  </si>
  <si>
    <t>■モデルギャラリー</t>
    <phoneticPr fontId="2"/>
  </si>
  <si>
    <t>■写真入りオリジナルカバー用写真送信フォーム</t>
    <rPh sb="1" eb="3">
      <t>シャシン</t>
    </rPh>
    <rPh sb="3" eb="4">
      <t>イ</t>
    </rPh>
    <phoneticPr fontId="2"/>
  </si>
  <si>
    <t>外のし</t>
    <rPh sb="0" eb="1">
      <t>ソト</t>
    </rPh>
    <phoneticPr fontId="2"/>
  </si>
  <si>
    <t>柿色うさぎ</t>
  </si>
  <si>
    <t>電話</t>
    <rPh sb="0" eb="2">
      <t>デンワ</t>
    </rPh>
    <phoneticPr fontId="2"/>
  </si>
  <si>
    <t>カードコメント</t>
  </si>
  <si>
    <t>【続柄】</t>
  </si>
  <si>
    <t>郵便番号</t>
    <rPh sb="0" eb="4">
      <t>ユウビンバンゴウ</t>
    </rPh>
    <phoneticPr fontId="2"/>
  </si>
  <si>
    <t>赤ちゃんの誕生日</t>
    <rPh sb="5" eb="8">
      <t>タンジョウビ</t>
    </rPh>
    <phoneticPr fontId="2"/>
  </si>
  <si>
    <t>【生年月日】</t>
    <rPh sb="1" eb="5">
      <t>セイネンガッピ</t>
    </rPh>
    <phoneticPr fontId="2"/>
  </si>
  <si>
    <t>カタログ種類INDEX</t>
    <rPh sb="4" eb="6">
      <t>シュルイ</t>
    </rPh>
    <phoneticPr fontId="2"/>
  </si>
  <si>
    <t>手提げ袋価格</t>
    <rPh sb="0" eb="2">
      <t>テサ</t>
    </rPh>
    <rPh sb="3" eb="4">
      <t>フクロ</t>
    </rPh>
    <rPh sb="4" eb="6">
      <t>カカク</t>
    </rPh>
    <phoneticPr fontId="2"/>
  </si>
  <si>
    <t>【挨拶状のタイプ】をお選び下さい。</t>
    <rPh sb="1" eb="4">
      <t>アイサツジョウ</t>
    </rPh>
    <rPh sb="11" eb="12">
      <t>エラ</t>
    </rPh>
    <rPh sb="13" eb="14">
      <t>クダ</t>
    </rPh>
    <phoneticPr fontId="3"/>
  </si>
  <si>
    <t xml:space="preserve">▲命名札の「姓」を入力して下さい。
</t>
    <rPh sb="1" eb="4">
      <t>メイメイフダ</t>
    </rPh>
    <rPh sb="6" eb="7">
      <t>セイ</t>
    </rPh>
    <phoneticPr fontId="2"/>
  </si>
  <si>
    <t>名エラー</t>
    <rPh sb="0" eb="1">
      <t>セイメイ</t>
    </rPh>
    <phoneticPr fontId="2"/>
  </si>
  <si>
    <t>←生年月日</t>
    <rPh sb="1" eb="5">
      <t>セイネンガッピ</t>
    </rPh>
    <phoneticPr fontId="2"/>
  </si>
  <si>
    <t>改行</t>
    <rPh sb="0" eb="2">
      <t>カイギョウ</t>
    </rPh>
    <phoneticPr fontId="2"/>
  </si>
  <si>
    <t>−</t>
    <phoneticPr fontId="2"/>
  </si>
  <si>
    <t>年</t>
    <rPh sb="0" eb="1">
      <t>ネン</t>
    </rPh>
    <phoneticPr fontId="2"/>
  </si>
  <si>
    <t xml:space="preserve">▲挨拶状の内容が記入されています。メッセージカードの「挨拶状」をお選ぶか、挨拶状の内容を削除して下さい。
</t>
  </si>
  <si>
    <t xml:space="preserve">▲命名札の内容が記入されています。「命名札のデザイン」をお選び下さい。
</t>
  </si>
  <si>
    <t>注文29</t>
    <rPh sb="0" eb="2">
      <t>チュウモン</t>
    </rPh>
    <phoneticPr fontId="2"/>
  </si>
  <si>
    <t xml:space="preserve">【名】 </t>
    <phoneticPr fontId="2"/>
  </si>
  <si>
    <t>漢字</t>
    <phoneticPr fontId="2"/>
  </si>
  <si>
    <t>ふりがな（ひらがな）</t>
    <phoneticPr fontId="2"/>
  </si>
  <si>
    <t xml:space="preserve">▲「挨拶状カードタイプ」には「のし」はお付けできません。
</t>
  </si>
  <si>
    <t>※「写真入りカード/オリジナルカバー」用の写真は専用ページよりお送り下さい。</t>
    <phoneticPr fontId="2"/>
  </si>
  <si>
    <t>【その他のページ】</t>
    <rPh sb="3" eb="4">
      <t>タ</t>
    </rPh>
    <phoneticPr fontId="2"/>
  </si>
  <si>
    <t>UA-Z-001004</t>
  </si>
  <si>
    <t>エラーあり</t>
    <phoneticPr fontId="2"/>
  </si>
  <si>
    <t>https://www.myroom.jp/</t>
  </si>
  <si>
    <t>https://www.myroom.jp/index.html</t>
  </si>
  <si>
    <t>https://www.myroom.jp/cataloggift/catalog.html</t>
  </si>
  <si>
    <t>注文2</t>
    <phoneticPr fontId="2"/>
  </si>
  <si>
    <r>
      <t xml:space="preserve">このシートは「ゆうパケット（郵便受け投函）」専用のご注文シートです。
「宅配便（手渡し）」ご希望の場合は、別途宅配便用のシートをダウンロードしてご利用下さい。
</t>
    </r>
    <r>
      <rPr>
        <sz val="10"/>
        <color indexed="10"/>
        <rFont val="ＭＳ Ｐゴシック"/>
        <family val="2"/>
        <charset val="128"/>
      </rPr>
      <t>※ゆうパケットの場合、「投函完了」後の紛失・盗難につきましては、補償がございませんのでご了承いただける場合のみご利用ください。</t>
    </r>
    <r>
      <rPr>
        <sz val="10"/>
        <rFont val="ＭＳ Ｐゴシック"/>
        <family val="2"/>
        <charset val="128"/>
      </rPr>
      <t xml:space="preserve">
</t>
    </r>
    <r>
      <rPr>
        <sz val="10"/>
        <color indexed="10"/>
        <rFont val="ＭＳ Ｐゴシック"/>
        <family val="2"/>
        <charset val="128"/>
      </rPr>
      <t>※郵便受け投函のため、お届け日および時間帯のご指定はできません。
※贈り先への直送のみ承ります。
※お届け先１ヶ所につき、２冊以上はご指定できません。</t>
    </r>
    <rPh sb="0" eb="3">
      <t>ユウビンウケユウビンキョクセンヨウチュウモンタクハイビンテワタキボウバアイベットタクハイビンヨウリヨウクダユウビンウトウカントドビジカンタイシテイオクサキチョクソウウケタマワトドサキカショサツイジョウシテイ</t>
    </rPh>
    <phoneticPr fontId="2"/>
  </si>
  <si>
    <t>ラッピング（不織袋）</t>
  </si>
  <si>
    <t>【無料】不織袋</t>
    <rPh sb="0" eb="3">
      <t>フショクフ</t>
    </rPh>
    <rPh sb="1" eb="3">
      <t>ムリョウ</t>
    </rPh>
    <phoneticPr fontId="3"/>
  </si>
  <si>
    <t>不織袋・ベージュ</t>
  </si>
  <si>
    <t>不織袋・ライトピンク</t>
  </si>
  <si>
    <t>不織袋・レッド</t>
  </si>
  <si>
    <t>不織袋・ネイビー</t>
  </si>
  <si>
    <t>不織袋・パステルブルー</t>
  </si>
  <si>
    <t>不織袋・イエロー</t>
  </si>
  <si>
    <t>不織袋・オレンジ</t>
  </si>
  <si>
    <t>不織袋・ホワイト</t>
  </si>
  <si>
    <t>不織袋・ブラック</t>
  </si>
  <si>
    <t>不織袋・ダークブラウン</t>
  </si>
  <si>
    <t>←不織袋の色をお選び下さい。　※全てのお届け先に同色の不織袋となります。</t>
    <rPh sb="0" eb="1">
      <t>イロヲイロアテナヨウシ</t>
    </rPh>
    <phoneticPr fontId="2"/>
  </si>
  <si>
    <t>コンビニ手数料</t>
    <rPh sb="0" eb="7">
      <t>ダイビキテスウリョウ</t>
    </rPh>
    <phoneticPr fontId="2"/>
  </si>
  <si>
    <t>【送料無料】テイクユアチョイス</t>
    <rPh sb="1" eb="3">
      <t>ソウリョウ</t>
    </rPh>
    <rPh sb="3" eb="5">
      <t>ムリョウ</t>
    </rPh>
    <phoneticPr fontId="18"/>
  </si>
  <si>
    <t>プレゼンテージ</t>
  </si>
  <si>
    <t>アズユーライク（全用途）</t>
  </si>
  <si>
    <t>ウルアオ</t>
  </si>
  <si>
    <t>サユウ</t>
  </si>
  <si>
    <t>【グルメ限定】やさしいごちそう</t>
  </si>
  <si>
    <t>【ブライダル限定】アズユーライク（ブライダル専用）</t>
  </si>
  <si>
    <t>イルムス</t>
  </si>
  <si>
    <t>ディズニーカタログギフト</t>
  </si>
  <si>
    <t>メイドインジャパン</t>
  </si>
  <si>
    <t>テイクユアチョイス</t>
    <rPh sb="1" eb="3">
      <t>ソウリョウ</t>
    </rPh>
    <rPh sb="3" eb="5">
      <t>ムリョウ</t>
    </rPh>
    <phoneticPr fontId="18"/>
  </si>
  <si>
    <t>アズユーライク（ブライダル専用）</t>
  </si>
  <si>
    <t>えらんで</t>
  </si>
  <si>
    <t>チャオ（出産内祝専用）</t>
  </si>
  <si>
    <t>ラッピング色</t>
    <rPh sb="0" eb="1">
      <t>イロ</t>
    </rPh>
    <phoneticPr fontId="2"/>
  </si>
  <si>
    <t>コロン</t>
  </si>
  <si>
    <t>【出産内祝（お返し）】コロン</t>
  </si>
  <si>
    <t>チャオ</t>
  </si>
  <si>
    <t>【出産内祝（お返し）】チャオ</t>
  </si>
  <si>
    <t>【出産お祝い】えらんで</t>
  </si>
  <si>
    <t>ペック</t>
  </si>
  <si>
    <t>不織袋･ｸﾘｽﾏｽｼｰﾙ･ﾚｯﾄﾞ</t>
  </si>
  <si>
    <t>不織袋･ｸﾘｽﾏｽｼｰﾙ･ﾎﾜｲﾄ</t>
  </si>
  <si>
    <t>不織袋・ピーチピンク</t>
  </si>
  <si>
    <t>不織袋・ディープグリーン</t>
  </si>
  <si>
    <t>不織袋･誕生日ｼｰﾙ･ﾋﾟｰﾁﾋﾟﾝｸ</t>
  </si>
  <si>
    <t>不織袋･誕生日ｼｰﾙ･ﾈｲﾋﾞｰ</t>
  </si>
  <si>
    <t>不織袋・ボルドー</t>
  </si>
  <si>
    <t>えらべるフラワー</t>
  </si>
  <si>
    <t>　↑（※結婚）</t>
  </si>
  <si>
    <t>紅白5本結び切り</t>
  </si>
  <si>
    <t>マイルームホワイト</t>
  </si>
  <si>
    <t>ボタニカル</t>
  </si>
  <si>
    <t>フローラル</t>
  </si>
  <si>
    <t>フォレスト</t>
  </si>
  <si>
    <t>レンコン</t>
  </si>
  <si>
    <t>10本結び切り</t>
  </si>
  <si>
    <t>5本結び切り</t>
  </si>
  <si>
    <t>出産内祝用（アニマルパーティー）</t>
  </si>
  <si>
    <t>出産内祝用（こうのとり）</t>
  </si>
  <si>
    <t>結婚式当日用（ロイヤル）</t>
  </si>
  <si>
    <t>結婚内祝用（マカロン）</t>
  </si>
  <si>
    <t>自由文（マイルームホワイト）</t>
  </si>
  <si>
    <t>自由文（ボタニカル）</t>
  </si>
  <si>
    <t>自由文（フローラル）</t>
  </si>
  <si>
    <t>自由文（フォレスト）</t>
  </si>
  <si>
    <t>自由文（レンコン）</t>
  </si>
  <si>
    <t>誕生日バラ</t>
    <rPh sb="0" eb="3">
      <t>タンジョウビ</t>
    </rPh>
    <phoneticPr fontId="2"/>
  </si>
  <si>
    <t>誕生日くま</t>
    <rPh sb="0" eb="3">
      <t>タンジョウビ</t>
    </rPh>
    <phoneticPr fontId="1"/>
  </si>
  <si>
    <t>誕生日キャンドル</t>
    <rPh sb="0" eb="3">
      <t>タンジョウビ</t>
    </rPh>
    <phoneticPr fontId="1"/>
  </si>
  <si>
    <t>アイスフラワー</t>
  </si>
  <si>
    <t>フローズン</t>
  </si>
  <si>
    <t>メリー</t>
  </si>
  <si>
    <t>自由文（フローズン）</t>
  </si>
  <si>
    <t>自由文（メリー）</t>
  </si>
  <si>
    <t>令和14</t>
    <rPh sb="0" eb="2">
      <t>レイワ</t>
    </rPh>
    <phoneticPr fontId="2"/>
  </si>
  <si>
    <t>令和15</t>
    <rPh sb="0" eb="2">
      <t>レイワ</t>
    </rPh>
    <phoneticPr fontId="2"/>
  </si>
  <si>
    <t>令和16</t>
    <rPh sb="0" eb="2">
      <t>レイワ</t>
    </rPh>
    <phoneticPr fontId="2"/>
  </si>
  <si>
    <t>令和17</t>
    <rPh sb="0" eb="2">
      <t>レイワ</t>
    </rPh>
    <phoneticPr fontId="2"/>
  </si>
  <si>
    <t>令和十四年</t>
    <rPh sb="0" eb="2">
      <t>レイワ</t>
    </rPh>
    <rPh sb="2" eb="3">
      <t>１３</t>
    </rPh>
    <rPh sb="3" eb="4">
      <t xml:space="preserve">４ </t>
    </rPh>
    <rPh sb="4" eb="5">
      <t>２ネン</t>
    </rPh>
    <phoneticPr fontId="32"/>
  </si>
  <si>
    <t>令和十五年</t>
    <rPh sb="0" eb="2">
      <t>レイワ</t>
    </rPh>
    <rPh sb="2" eb="3">
      <t>１３</t>
    </rPh>
    <rPh sb="3" eb="4">
      <t xml:space="preserve">５ </t>
    </rPh>
    <rPh sb="4" eb="5">
      <t>２ネン</t>
    </rPh>
    <phoneticPr fontId="32"/>
  </si>
  <si>
    <t>令和十六年</t>
    <rPh sb="0" eb="2">
      <t>レイワ</t>
    </rPh>
    <rPh sb="2" eb="3">
      <t>１３</t>
    </rPh>
    <rPh sb="3" eb="4">
      <t xml:space="preserve">６ </t>
    </rPh>
    <rPh sb="4" eb="5">
      <t>２ネン</t>
    </rPh>
    <phoneticPr fontId="32"/>
  </si>
  <si>
    <t>令和十七年</t>
    <rPh sb="0" eb="2">
      <t>レイワ</t>
    </rPh>
    <rPh sb="2" eb="3">
      <t>１３</t>
    </rPh>
    <rPh sb="3" eb="4">
      <t xml:space="preserve">７ </t>
    </rPh>
    <rPh sb="4" eb="5">
      <t>２ネン</t>
    </rPh>
    <phoneticPr fontId="32"/>
  </si>
  <si>
    <t>令和十五年</t>
    <rPh sb="0" eb="2">
      <t>レイワ</t>
    </rPh>
    <rPh sb="2" eb="3">
      <t>ジュウ</t>
    </rPh>
    <rPh sb="3" eb="4">
      <t xml:space="preserve">５ </t>
    </rPh>
    <phoneticPr fontId="32"/>
  </si>
  <si>
    <t>令和十六年</t>
    <rPh sb="0" eb="2">
      <t>レイワ</t>
    </rPh>
    <rPh sb="2" eb="3">
      <t>ジュウイチ</t>
    </rPh>
    <rPh sb="3" eb="4">
      <t xml:space="preserve">６ </t>
    </rPh>
    <phoneticPr fontId="32"/>
  </si>
  <si>
    <t>令和十七年</t>
    <rPh sb="0" eb="2">
      <t>レイワ</t>
    </rPh>
    <rPh sb="2" eb="3">
      <t>ジュウ</t>
    </rPh>
    <rPh sb="3" eb="4">
      <t xml:space="preserve">７ </t>
    </rPh>
    <phoneticPr fontId="32"/>
  </si>
  <si>
    <t>令和十八年</t>
    <rPh sb="0" eb="2">
      <t>レイワ</t>
    </rPh>
    <rPh sb="2" eb="3">
      <t>ジュウサン</t>
    </rPh>
    <rPh sb="3" eb="4">
      <t xml:space="preserve">８ </t>
    </rPh>
    <phoneticPr fontId="32"/>
  </si>
  <si>
    <t>令和十九年</t>
    <rPh sb="0" eb="2">
      <t>レイワ</t>
    </rPh>
    <rPh sb="2" eb="3">
      <t>ジュウヨン</t>
    </rPh>
    <rPh sb="3" eb="4">
      <t xml:space="preserve">９ </t>
    </rPh>
    <phoneticPr fontId="32"/>
  </si>
  <si>
    <t>自由文（お花見）</t>
    <phoneticPr fontId="2"/>
  </si>
  <si>
    <t>自由文（ドロップリーフ）</t>
    <phoneticPr fontId="2"/>
  </si>
  <si>
    <t>お花見</t>
    <phoneticPr fontId="2"/>
  </si>
  <si>
    <t>ドロップリーフ</t>
    <phoneticPr fontId="2"/>
  </si>
  <si>
    <t>自由文（アイスフラワー）</t>
  </si>
  <si>
    <t>自由文（スプリング）</t>
    <phoneticPr fontId="2"/>
  </si>
  <si>
    <t>スプリング</t>
    <phoneticPr fontId="2"/>
  </si>
  <si>
    <t>ブライダル用・雑誌風・ブルー【1,980円】</t>
    <phoneticPr fontId="2"/>
  </si>
  <si>
    <t>ブライダル用・雑誌風・ブルー</t>
    <phoneticPr fontId="2"/>
  </si>
  <si>
    <t>自由文（トロピカル）</t>
  </si>
  <si>
    <t>自由文（サンフラワー）</t>
  </si>
  <si>
    <t>自由文（フルーツ）</t>
  </si>
  <si>
    <t>自由文（アンティークブーケ）</t>
  </si>
  <si>
    <t>自由文（フラワースタンプ）</t>
  </si>
  <si>
    <t>自由文（秋色カーペット）</t>
  </si>
  <si>
    <t>トロピカル</t>
  </si>
  <si>
    <t>サンフラワー</t>
  </si>
  <si>
    <t>フルーツ</t>
  </si>
  <si>
    <t>アンティークブーケ</t>
  </si>
  <si>
    <t>フラワースタンプ</t>
  </si>
  <si>
    <t>秋色カーペット</t>
  </si>
  <si>
    <t>【送料無料】チェリッシュ</t>
  </si>
  <si>
    <t>チェリッシュ</t>
  </si>
  <si>
    <t>やさしいみらい</t>
  </si>
  <si>
    <t>BEAMS DESIGN CATALOG GIFT</t>
  </si>
  <si>
    <r>
      <rPr>
        <b/>
        <u/>
        <sz val="15"/>
        <color theme="9" tint="-0.499984740745262"/>
        <rFont val="ＭＳ Ｐゴシック"/>
        <family val="2"/>
        <charset val="128"/>
      </rPr>
      <t xml:space="preserve">ご記入後、このファイルを保存して閉じた上で、 メールに添付して </t>
    </r>
    <r>
      <rPr>
        <b/>
        <u/>
        <sz val="15"/>
        <color rgb="FFFF0000"/>
        <rFont val="ＭＳ Ｐゴシック"/>
        <family val="2"/>
        <charset val="128"/>
      </rPr>
      <t>shop@myroom.jp</t>
    </r>
    <r>
      <rPr>
        <b/>
        <u/>
        <sz val="15"/>
        <color theme="9" tint="-0.499984740745262"/>
        <rFont val="ＭＳ Ｐゴシック"/>
        <family val="2"/>
        <charset val="128"/>
      </rPr>
      <t xml:space="preserve"> まで送信して下さい。</t>
    </r>
    <r>
      <rPr>
        <b/>
        <u/>
        <sz val="15"/>
        <rFont val="ＭＳ Ｐゴシック"/>
        <family val="2"/>
        <charset val="128"/>
      </rPr>
      <t xml:space="preserve">
</t>
    </r>
    <r>
      <rPr>
        <sz val="14"/>
        <rFont val="ＭＳ Ｐゴシック"/>
        <family val="2"/>
        <charset val="128"/>
      </rPr>
      <t xml:space="preserve">
このファイルで</t>
    </r>
    <r>
      <rPr>
        <sz val="14"/>
        <color indexed="10"/>
        <rFont val="ＭＳ Ｐゴシック"/>
        <family val="2"/>
        <charset val="128"/>
      </rPr>
      <t>40件分まで</t>
    </r>
    <r>
      <rPr>
        <sz val="14"/>
        <rFont val="ＭＳ Ｐゴシック"/>
        <family val="2"/>
        <charset val="128"/>
      </rPr>
      <t xml:space="preserve">ご記入いただけます。41件以上になる場合は、このファイルをコピーしてご利用下さい。
</t>
    </r>
    <r>
      <rPr>
        <sz val="14"/>
        <color indexed="10"/>
        <rFont val="ＭＳ Ｐゴシック"/>
        <family val="2"/>
        <charset val="128"/>
      </rPr>
      <t>※送信後、４８時間経過しても当店より返信メールが届かない場合は、</t>
    </r>
    <r>
      <rPr>
        <b/>
        <sz val="14"/>
        <color theme="1"/>
        <rFont val="ＭＳ Ｐゴシック"/>
        <family val="2"/>
        <charset val="128"/>
      </rPr>
      <t>0569-26-1892</t>
    </r>
    <r>
      <rPr>
        <sz val="14"/>
        <color indexed="10"/>
        <rFont val="ＭＳ Ｐゴシック"/>
        <family val="2"/>
        <charset val="128"/>
      </rPr>
      <t xml:space="preserve"> まで、お電話でお問い合わせ下さい。
※ゆうパケットの場合、「投函完了」後の紛失・盗難につきましては、補償がございませんので　ご了承いただける場合のみご利用ください。</t>
    </r>
    <rPh sb="0" eb="171">
      <t>バアイ</t>
    </rPh>
    <phoneticPr fontId="2"/>
  </si>
  <si>
    <r>
      <t>※送信後、４８時間経過しても弊社より返信メールが届かない場合は、</t>
    </r>
    <r>
      <rPr>
        <b/>
        <sz val="16"/>
        <color theme="1"/>
        <rFont val="ＭＳ Ｐゴシック"/>
        <family val="2"/>
        <charset val="128"/>
      </rPr>
      <t>0569-26-1892</t>
    </r>
    <r>
      <rPr>
        <sz val="16"/>
        <color indexed="10"/>
        <rFont val="ＭＳ Ｐゴシック"/>
        <family val="2"/>
        <charset val="128"/>
      </rPr>
      <t xml:space="preserve"> までお電話でお問い合わせ下さい。</t>
    </r>
    <rPh sb="1" eb="3">
      <t>ソウシン</t>
    </rPh>
    <rPh sb="3" eb="4">
      <t>ゴ</t>
    </rPh>
    <rPh sb="7" eb="9">
      <t>ジカン</t>
    </rPh>
    <rPh sb="9" eb="11">
      <t>ケイカ</t>
    </rPh>
    <rPh sb="14" eb="16">
      <t>ヘイシャ</t>
    </rPh>
    <rPh sb="18" eb="20">
      <t>ヘンシン</t>
    </rPh>
    <rPh sb="24" eb="25">
      <t>トド</t>
    </rPh>
    <rPh sb="28" eb="30">
      <t>バアイ</t>
    </rPh>
    <rPh sb="57" eb="59">
      <t>レンラク</t>
    </rPh>
    <rPh sb="59" eb="60">
      <t>クダ</t>
    </rPh>
    <phoneticPr fontId="2"/>
  </si>
  <si>
    <t>のびのびBaby</t>
  </si>
  <si>
    <t>ウェディングティアラ</t>
  </si>
  <si>
    <t>せり（5,000円コース）</t>
  </si>
  <si>
    <t>くぬぎ（6,000円コース）</t>
  </si>
  <si>
    <t>まつ（7,000円コース）</t>
  </si>
  <si>
    <t>ばしょう（9,000円コース）</t>
  </si>
  <si>
    <t>きんせんか（11,000円コース）</t>
  </si>
  <si>
    <t>【出産お祝い】のびのびBaby</t>
  </si>
  <si>
    <t>【ブライダル限定】ウェディングティアラ</t>
  </si>
  <si>
    <t>【送料無料・グルメ限定】えらべるブランド和牛</t>
  </si>
  <si>
    <t>銀行振込（三菱ＵＦＪ銀行）※先払い</t>
    <phoneticPr fontId="2"/>
  </si>
  <si>
    <t>(4) 有料の写真入りカスタムカバーをご指定いただいた場合は、こちらのページから写真を送って下さい。 ⇒ https://www.myroom.jp/cataloggift/coverform/</t>
    <rPh sb="4" eb="8">
      <t>ギンコウフリコミ</t>
    </rPh>
    <rPh sb="10" eb="12">
      <t>シハラ</t>
    </rPh>
    <rPh sb="14" eb="16">
      <t>バアイ</t>
    </rPh>
    <rPh sb="18" eb="20">
      <t>シテイ</t>
    </rPh>
    <rPh sb="21" eb="23">
      <t>コウザ</t>
    </rPh>
    <rPh sb="25" eb="27">
      <t>ニュウキン</t>
    </rPh>
    <rPh sb="27" eb="28">
      <t>ネガ</t>
    </rPh>
    <phoneticPr fontId="2"/>
  </si>
  <si>
    <t xml:space="preserve">(5) お支払いが確認出来次第、出荷日をメールでお知らせさせていただきます。	</t>
    <rPh sb="4" eb="8">
      <t>ギンコウフリコミ</t>
    </rPh>
    <rPh sb="10" eb="12">
      <t>シハラ</t>
    </rPh>
    <rPh sb="14" eb="16">
      <t>バアイ</t>
    </rPh>
    <rPh sb="18" eb="20">
      <t>シテイ</t>
    </rPh>
    <rPh sb="21" eb="23">
      <t>コウザ</t>
    </rPh>
    <rPh sb="25" eb="27">
      <t>ニュウキン</t>
    </rPh>
    <rPh sb="27" eb="28">
      <t>ネガ</t>
    </rPh>
    <phoneticPr fontId="2"/>
  </si>
  <si>
    <t>(2) 当店よりご注文内容の確認のメールが届きます。
代金のお支払い方法は、確認メール内でお知らせいたします。</t>
    <rPh sb="4" eb="6">
      <t>トウテン</t>
    </rPh>
    <rPh sb="9" eb="11">
      <t>チュウモン</t>
    </rPh>
    <rPh sb="11" eb="13">
      <t>ナイヨウ</t>
    </rPh>
    <rPh sb="14" eb="16">
      <t>カクニン</t>
    </rPh>
    <rPh sb="21" eb="22">
      <t>トド</t>
    </rPh>
    <rPh sb="27" eb="28">
      <t xml:space="preserve">カク </t>
    </rPh>
    <rPh sb="28" eb="30">
      <t xml:space="preserve">ケッサイ </t>
    </rPh>
    <phoneticPr fontId="2"/>
  </si>
  <si>
    <t>(3) 有料の写真入りカスタムカードをご指定いただいた場合は、こちらのページから写真を送って下さい。 ⇒ https://www.myroom.jp/cataloggift/cardform/</t>
    <rPh sb="4" eb="6">
      <t>ユウリョウ</t>
    </rPh>
    <rPh sb="7" eb="10">
      <t>シャシンイ</t>
    </rPh>
    <rPh sb="20" eb="22">
      <t>シテイ</t>
    </rPh>
    <rPh sb="27" eb="29">
      <t>バアイ</t>
    </rPh>
    <rPh sb="40" eb="42">
      <t>シャシン</t>
    </rPh>
    <rPh sb="43" eb="44">
      <t>オク</t>
    </rPh>
    <rPh sb="46" eb="47">
      <t>クダ</t>
    </rPh>
    <phoneticPr fontId="2"/>
  </si>
  <si>
    <t>※ご注文内容の修正・変更等がございましたら早めにお知らせ願います。</t>
  </si>
  <si>
    <t>【110円】　クラフトベージュバッグ</t>
    <phoneticPr fontId="2"/>
  </si>
  <si>
    <t>【220円】　パステルピンクバッグ</t>
    <phoneticPr fontId="2"/>
  </si>
  <si>
    <t>【220円】　パステルイエローバッグ</t>
    <phoneticPr fontId="2"/>
  </si>
  <si>
    <t>【220円】　パステルブルーバッグ</t>
    <phoneticPr fontId="2"/>
  </si>
  <si>
    <t>【220円】　ディープエンジバッグ</t>
    <phoneticPr fontId="2"/>
  </si>
  <si>
    <t>【220円】　ディープグリーンバッグ</t>
    <phoneticPr fontId="2"/>
  </si>
  <si>
    <t>【440円】　引出物用手提げ袋　ホワイト</t>
    <phoneticPr fontId="2"/>
  </si>
  <si>
    <t>【440円】　引出物用手提げ袋　ブルー</t>
    <phoneticPr fontId="2"/>
  </si>
  <si>
    <t>写真入り／ロゴ入りオリジナルカード【990円】</t>
    <phoneticPr fontId="2"/>
  </si>
  <si>
    <t>桜（さくら）（5,000円コース）</t>
  </si>
  <si>
    <t>UN-A-001050</t>
  </si>
  <si>
    <t>栞（しおり）（6,000円コース）</t>
  </si>
  <si>
    <t>UN-A-001060</t>
  </si>
  <si>
    <t>棗（なつめ）（7,000円コース）</t>
  </si>
  <si>
    <t>UN-A-001070</t>
  </si>
  <si>
    <t>椛（もみじ）（9,000円コース）</t>
  </si>
  <si>
    <t>UN-A-001090</t>
  </si>
  <si>
    <t>梢（こずえ）（11,000円コース）</t>
  </si>
  <si>
    <t>UN-A-001110</t>
  </si>
  <si>
    <t>梓（あずさ）（16,000円コース）</t>
  </si>
  <si>
    <t>UN-A-001160</t>
  </si>
  <si>
    <t>椋（りょう）（21,000円コース）</t>
  </si>
  <si>
    <t>UN-A-001210</t>
  </si>
  <si>
    <t>樹（いつき）（26,000円コース）</t>
  </si>
  <si>
    <t>UN-A-001260</t>
  </si>
  <si>
    <t>柊（ひいらぎ）（31,000円コース）</t>
  </si>
  <si>
    <t>UN-A-001310</t>
  </si>
  <si>
    <t>桐（きり）（51,000円コース）</t>
  </si>
  <si>
    <t>UN-A-001510</t>
  </si>
  <si>
    <t>梛（なぎ）（101,000円コース）</t>
  </si>
  <si>
    <t>UN-A-001010</t>
  </si>
  <si>
    <t>櫂（かい）（201,000円コース）</t>
  </si>
  <si>
    <t>UN-A-002010</t>
  </si>
  <si>
    <t>パール（5,200円コース）</t>
  </si>
  <si>
    <t>DF-F-001052</t>
  </si>
  <si>
    <t>ピアノ（1,500円コース）</t>
  </si>
  <si>
    <t>DC-C-003015</t>
  </si>
  <si>
    <t>モデラート（2,000円コース）</t>
  </si>
  <si>
    <t>DC-C-003020</t>
  </si>
  <si>
    <t>フォルテシモ（2,500円コース）</t>
  </si>
  <si>
    <t>DC-C-003025</t>
  </si>
  <si>
    <t>知多農家さんの食卓</t>
  </si>
  <si>
    <t>1回お届けコース（6,000円コース）</t>
  </si>
  <si>
    <t>SC-C-001060</t>
  </si>
  <si>
    <t>2回お届けコース（11,000円コース）</t>
  </si>
  <si>
    <t>SC-C-001110</t>
  </si>
  <si>
    <t>3回お届けコース（16,000円コース）</t>
  </si>
  <si>
    <t>SC-C-001160</t>
  </si>
  <si>
    <t>4回お届けコース（21,000円コース）</t>
  </si>
  <si>
    <t>SC-C-001210</t>
  </si>
  <si>
    <t>5回お届けコース（26,000円コース）</t>
  </si>
  <si>
    <t>SC-C-001260</t>
  </si>
  <si>
    <t>6回お届けコース（31,000円コース）</t>
  </si>
  <si>
    <t>SC-C-001310</t>
  </si>
  <si>
    <t>7回お届けコース（36,000円コース）</t>
  </si>
  <si>
    <t>SC-C-001360</t>
  </si>
  <si>
    <t>8回お届けコース（41,000円コース）</t>
  </si>
  <si>
    <t>SC-C-001410</t>
  </si>
  <si>
    <t>9回お届けコース（46,000円コース）</t>
  </si>
  <si>
    <t>SC-C-001460</t>
  </si>
  <si>
    <t>10回お届けコース（51,000円コース）</t>
  </si>
  <si>
    <t>SC-C-001510</t>
  </si>
  <si>
    <t>11回お届けコース（56,000円コース）</t>
  </si>
  <si>
    <t>SC-C-001560</t>
  </si>
  <si>
    <t>12回お届けコース（61,000円コース）</t>
  </si>
  <si>
    <t>SC-C-001610</t>
  </si>
  <si>
    <t>不織袋･ｸﾘｽﾏｽｼｰﾙ･ｸﾞﾘｰﾝ</t>
    <phoneticPr fontId="2"/>
  </si>
  <si>
    <t>HD-A-001040</t>
  </si>
  <si>
    <t>HD-A-001045</t>
  </si>
  <si>
    <t>HD-A-001050</t>
  </si>
  <si>
    <t>HD-A-001060</t>
  </si>
  <si>
    <t>HD-A-001090</t>
  </si>
  <si>
    <t>HD-A-001110</t>
  </si>
  <si>
    <t>HD-A-001160</t>
  </si>
  <si>
    <t>HD-A-001210</t>
  </si>
  <si>
    <t>HD-A-001260</t>
  </si>
  <si>
    <t>HD-A-001310</t>
  </si>
  <si>
    <t>HD-A-001510</t>
  </si>
  <si>
    <t>HARMONICK e-book</t>
  </si>
  <si>
    <t>ア・ラ・グルメ e-book</t>
  </si>
  <si>
    <t>美味しいレストラン</t>
  </si>
  <si>
    <t>やすらぎの旅</t>
  </si>
  <si>
    <t>フリージア（2,900円コース）</t>
  </si>
  <si>
    <t>HA-A-001029</t>
  </si>
  <si>
    <t>はまなし（2,900円コース）</t>
  </si>
  <si>
    <t>HA-R-001029</t>
  </si>
  <si>
    <t>千鳥文（ちどりもん）（3,900円コース）</t>
  </si>
  <si>
    <t>SB-F-001039</t>
  </si>
  <si>
    <t>シトロン（2,900円コース）</t>
  </si>
  <si>
    <t>SB-B-001029</t>
  </si>
  <si>
    <t>秋桜（こすもす）（2,900円コース）</t>
  </si>
  <si>
    <t>SB-S-001029</t>
  </si>
  <si>
    <t>HC-A-001029</t>
  </si>
  <si>
    <t>デュオ（2,900円コース）</t>
  </si>
  <si>
    <t>RA-T-001029</t>
  </si>
  <si>
    <t>マーガレット（2,900円コース）</t>
  </si>
  <si>
    <t>SA-A-001029</t>
  </si>
  <si>
    <t>HA-B-001034</t>
  </si>
  <si>
    <t>ラムズイヤー（3,400円コース）</t>
  </si>
  <si>
    <t>SA-B-001034</t>
  </si>
  <si>
    <t>アイス（3,400円コース）</t>
  </si>
  <si>
    <t>HA-C-001034</t>
  </si>
  <si>
    <t>ひかり（3,400円コース）</t>
  </si>
  <si>
    <t>RA-C-001034</t>
  </si>
  <si>
    <t>きらきらコース（3,900円コース）</t>
  </si>
  <si>
    <t>HA-E-001039</t>
  </si>
  <si>
    <t>みてみて！（3,900円コース）</t>
  </si>
  <si>
    <t>SB-N-001039</t>
  </si>
  <si>
    <t>ORANGE（3,900円コース）</t>
  </si>
  <si>
    <t>HA-M-001039</t>
  </si>
  <si>
    <t>スマイル（3,900円コース）</t>
  </si>
  <si>
    <t>RA-D-001039</t>
  </si>
  <si>
    <t>ひらりコース（3,900円コース）</t>
  </si>
  <si>
    <t>HA-S-001039</t>
  </si>
  <si>
    <t>アマリリス（3,400円コース）</t>
  </si>
  <si>
    <t>HA-A-001034</t>
  </si>
  <si>
    <t>あんず（3,400円コース）</t>
  </si>
  <si>
    <t>HA-R-001034</t>
  </si>
  <si>
    <t>松文（まつもん）（4,900円コース）</t>
  </si>
  <si>
    <t>SB-F-001049</t>
  </si>
  <si>
    <t>ポワール（3,400円コース）</t>
  </si>
  <si>
    <t>SB-B-001034</t>
  </si>
  <si>
    <t>酸漿（ほおずき）（3,400円コース）</t>
  </si>
  <si>
    <t>SB-S-001034</t>
  </si>
  <si>
    <t>HAAコース（3,400円コース）</t>
  </si>
  <si>
    <t>HC-A-001034</t>
  </si>
  <si>
    <t>フォルテ（3,400円コース）</t>
  </si>
  <si>
    <t>RA-T-001034</t>
  </si>
  <si>
    <t>カトレア（3,400円コース）</t>
  </si>
  <si>
    <t>SA-A-001034</t>
  </si>
  <si>
    <t>キューピット（3,900円コース）</t>
  </si>
  <si>
    <t>HA-B-001039</t>
  </si>
  <si>
    <t>サントリナ（3,900円コース）</t>
  </si>
  <si>
    <t>SA-B-001039</t>
  </si>
  <si>
    <t>プリン（3,900円コース）</t>
  </si>
  <si>
    <t>HA-C-001039</t>
  </si>
  <si>
    <t>のぞみ（3,900円コース）</t>
  </si>
  <si>
    <t>RA-C-001039</t>
  </si>
  <si>
    <t>わくわくコース（5,900円コース）</t>
  </si>
  <si>
    <t>HA-E-001059</t>
  </si>
  <si>
    <t>あそぼ！（5,900円コース）</t>
  </si>
  <si>
    <t>SB-N-001059</t>
  </si>
  <si>
    <t>SKY（5,900円コース）</t>
  </si>
  <si>
    <t>HA-M-001059</t>
  </si>
  <si>
    <t>ハッピー（4,900円コース）</t>
  </si>
  <si>
    <t>RA-D-001049</t>
  </si>
  <si>
    <t>ふわりコース（4,900円コース）</t>
  </si>
  <si>
    <t>HA-S-001049</t>
  </si>
  <si>
    <t>ガーベラ（3,900円コース）</t>
  </si>
  <si>
    <t>HA-A-001039</t>
  </si>
  <si>
    <t>はつにしき（3,900円コース）</t>
  </si>
  <si>
    <t>HA-R-001039</t>
  </si>
  <si>
    <t>立湧（たてわく）（5,900円コース）</t>
  </si>
  <si>
    <t>SB-F-001059</t>
  </si>
  <si>
    <t>フレーズ（3,900円コース）</t>
  </si>
  <si>
    <t>SB-B-001039</t>
  </si>
  <si>
    <t>水仙（すいせん）（3,900円コース）</t>
  </si>
  <si>
    <t>SB-S-001039</t>
  </si>
  <si>
    <t>HAGコース（3,900円コース）</t>
  </si>
  <si>
    <t>HC-A-001039</t>
  </si>
  <si>
    <t>ギャロップ（3,900円コース）</t>
  </si>
  <si>
    <t>RA-T-001039</t>
  </si>
  <si>
    <t>ピースローズ（3,900円コース）</t>
  </si>
  <si>
    <t>SA-A-001039</t>
  </si>
  <si>
    <t>チュール（4,400円コース）</t>
  </si>
  <si>
    <t>HA-B-001044</t>
  </si>
  <si>
    <t>アニスヒソップ（4,400円コース）</t>
  </si>
  <si>
    <t>SA-B-001044</t>
  </si>
  <si>
    <t>タルト（4,400円コース）</t>
  </si>
  <si>
    <t>HA-C-001044</t>
  </si>
  <si>
    <t>ゆめ（4,900円コース）</t>
  </si>
  <si>
    <t>RA-C-001049</t>
  </si>
  <si>
    <t>にこにこコース（10,900円コース）</t>
  </si>
  <si>
    <t>HA-E-001109</t>
  </si>
  <si>
    <t>あのね！（10,900円コース）</t>
  </si>
  <si>
    <t>SB-N-001109</t>
  </si>
  <si>
    <t>BROWN（10,900円コース）</t>
  </si>
  <si>
    <t>HA-M-001109</t>
  </si>
  <si>
    <t>さらりコース（5,900円コース）</t>
  </si>
  <si>
    <t>HA-S-001059</t>
  </si>
  <si>
    <t>チューリップ（4,400円コース）</t>
  </si>
  <si>
    <t>HA-A-001044</t>
  </si>
  <si>
    <t>つばき（4,400円コース）</t>
  </si>
  <si>
    <t>HA-R-001044</t>
  </si>
  <si>
    <t>入子菱（いれこびし）（8,900円コース）</t>
  </si>
  <si>
    <t>SB-F-001089</t>
  </si>
  <si>
    <t>セルリ（4,400円コース）</t>
  </si>
  <si>
    <t>SB-B-001044</t>
  </si>
  <si>
    <t>桔梗（ききょう）（4,400円コース）</t>
  </si>
  <si>
    <t>SB-S-001044</t>
  </si>
  <si>
    <t>HATコース（4,400円コース）</t>
  </si>
  <si>
    <t>HC-A-001044</t>
  </si>
  <si>
    <t>ジャズ（4,400円コース）</t>
  </si>
  <si>
    <t>RA-T-001044</t>
  </si>
  <si>
    <t>ハイビスカス（4,400円コース）</t>
  </si>
  <si>
    <t>SA-A-001044</t>
  </si>
  <si>
    <t>フェアリー（4,900円コース）</t>
  </si>
  <si>
    <t>HA-B-001049</t>
  </si>
  <si>
    <t>エキナセア（4,900円コース）</t>
  </si>
  <si>
    <t>SA-B-001049</t>
  </si>
  <si>
    <t>ワッフル（4,900円コース）</t>
  </si>
  <si>
    <t>HA-C-001049</t>
  </si>
  <si>
    <t>おもい（5,900円コース）</t>
  </si>
  <si>
    <t>RA-C-001059</t>
  </si>
  <si>
    <t>ふわふわコース（20,900円コース）</t>
  </si>
  <si>
    <t>HA-E-001209</t>
  </si>
  <si>
    <t>だっこ！（20,900円コース）</t>
  </si>
  <si>
    <t>SB-N-001209</t>
  </si>
  <si>
    <t>すらりコース（10,900円コース）</t>
  </si>
  <si>
    <t>HA-S-001109</t>
  </si>
  <si>
    <t>ローズ（4,900円コース）</t>
  </si>
  <si>
    <t>HA-A-001049</t>
  </si>
  <si>
    <t>れんぎょう（4,900円コース）</t>
  </si>
  <si>
    <t>HA-R-001049</t>
  </si>
  <si>
    <t>鱗文（うろこもん）（10,900円コース）</t>
  </si>
  <si>
    <t>SB-F-001109</t>
  </si>
  <si>
    <t>カロット（4,900円コース）</t>
  </si>
  <si>
    <t>SB-B-001049</t>
  </si>
  <si>
    <t>寒椿（かんつばき）（4,900円コース）</t>
  </si>
  <si>
    <t>SB-S-001049</t>
  </si>
  <si>
    <t>HARコース（4,900円コース）</t>
  </si>
  <si>
    <t>HC-A-001049</t>
  </si>
  <si>
    <t>カルテット（4,900円コース）</t>
  </si>
  <si>
    <t>RA-T-001049</t>
  </si>
  <si>
    <t>ジャスミン（4,900円コース）</t>
  </si>
  <si>
    <t>SA-A-001049</t>
  </si>
  <si>
    <t>シフォン（5,900円コース）</t>
  </si>
  <si>
    <t>HA-B-001059</t>
  </si>
  <si>
    <t>マジョラム（5,900円コース）</t>
  </si>
  <si>
    <t>SA-B-001059</t>
  </si>
  <si>
    <t>クッキー（5,900円コース）</t>
  </si>
  <si>
    <t>HA-C-001059</t>
  </si>
  <si>
    <t>めぐみ（8,900円コース）</t>
  </si>
  <si>
    <t>RA-C-001089</t>
  </si>
  <si>
    <t>すやすやコース（30,900円コース）</t>
  </si>
  <si>
    <t>HA-E-001309</t>
  </si>
  <si>
    <t>もっと！（30,900円コース）</t>
  </si>
  <si>
    <t>SB-N-001309</t>
  </si>
  <si>
    <t>ゆらりコース（15,900円コース）</t>
  </si>
  <si>
    <t>HA-S-001159</t>
  </si>
  <si>
    <t>カーネーション（5,900円コース）</t>
  </si>
  <si>
    <t>HA-A-001059</t>
  </si>
  <si>
    <t>かりん（5,900円コース）</t>
  </si>
  <si>
    <t>HA-R-001059</t>
  </si>
  <si>
    <t>扇文（おうぎもん）（15,900円コース）</t>
  </si>
  <si>
    <t>SB-F-001159</t>
  </si>
  <si>
    <t>キウイ（5,900円コース）</t>
  </si>
  <si>
    <t>SB-B-001059</t>
  </si>
  <si>
    <t>竜胆（りんどう）（5,900円コース）</t>
  </si>
  <si>
    <t>SB-S-001059</t>
  </si>
  <si>
    <t>HACコース（5,900円コース）</t>
  </si>
  <si>
    <t>HC-A-001059</t>
  </si>
  <si>
    <t>ビオラ（5,900円コース）</t>
  </si>
  <si>
    <t>RA-T-001059</t>
  </si>
  <si>
    <t>ブーゲンビリア（5,900円コース）</t>
  </si>
  <si>
    <t>SA-A-001059</t>
  </si>
  <si>
    <t>シルク（7,900円コース）</t>
  </si>
  <si>
    <t>HA-B-001079</t>
  </si>
  <si>
    <t>アンゼリカ（10,900円コース）</t>
  </si>
  <si>
    <t>SA-B-001109</t>
  </si>
  <si>
    <t>キャンディ（7,900円コース）</t>
  </si>
  <si>
    <t>HA-C-001079</t>
  </si>
  <si>
    <t>ほほえみ（10,900円コース）</t>
  </si>
  <si>
    <t>RA-C-001109</t>
  </si>
  <si>
    <t>きらりコース（20,900円コース）</t>
  </si>
  <si>
    <t>HA-S-001209</t>
  </si>
  <si>
    <t>ネリネ（6,900円コース）</t>
  </si>
  <si>
    <t>HA-A-001069</t>
  </si>
  <si>
    <t>まゆだま（6,900円コース）</t>
  </si>
  <si>
    <t>HA-R-001069</t>
  </si>
  <si>
    <t>宝相華（ほうそうげ）（20,900円コース）</t>
  </si>
  <si>
    <t>SB-F-001209</t>
  </si>
  <si>
    <t>コリンキー（8,900円コース）</t>
  </si>
  <si>
    <t>SB-B-001089</t>
  </si>
  <si>
    <t>立葵（たちあおい）（8,900円コース）</t>
  </si>
  <si>
    <t>SB-S-001089</t>
  </si>
  <si>
    <t>HAIコース（6,900円コース）</t>
  </si>
  <si>
    <t>HC-A-001069</t>
  </si>
  <si>
    <t>ミュゼット（7,900円コース）</t>
  </si>
  <si>
    <t>RA-T-001079</t>
  </si>
  <si>
    <t>ガーデニア（8,900円コース）</t>
  </si>
  <si>
    <t>SA-A-001089</t>
  </si>
  <si>
    <t>マリアベール（10,900円コース）</t>
  </si>
  <si>
    <t>HA-B-001109</t>
  </si>
  <si>
    <t>マフィン（8,900円コース）</t>
  </si>
  <si>
    <t>HA-C-001089</t>
  </si>
  <si>
    <t>カランコエ（7,900円コース）</t>
  </si>
  <si>
    <t>HA-A-001079</t>
  </si>
  <si>
    <t>はなみずき（7,900円コース）</t>
  </si>
  <si>
    <t>HA-R-001079</t>
  </si>
  <si>
    <t>クレソン（10,900円コース）</t>
  </si>
  <si>
    <t>SB-B-001109</t>
  </si>
  <si>
    <t>石楠花（しゃくなげ）（10,900円コース）</t>
  </si>
  <si>
    <t>SB-S-001109</t>
  </si>
  <si>
    <t>HAHコース（7,900円コース）</t>
  </si>
  <si>
    <t>HC-A-001079</t>
  </si>
  <si>
    <t>シンフォニー（8,900円コース）</t>
  </si>
  <si>
    <t>RA-T-001089</t>
  </si>
  <si>
    <t>ラベンダー（10,900円コース）</t>
  </si>
  <si>
    <t>SA-A-001109</t>
  </si>
  <si>
    <t>ケーキ（10,900円コース）</t>
  </si>
  <si>
    <t>HA-C-001109</t>
  </si>
  <si>
    <t>ポピー（8,900円コース）</t>
  </si>
  <si>
    <t>HA-A-001089</t>
  </si>
  <si>
    <t>やえふじ（8,900円コース）</t>
  </si>
  <si>
    <t>HA-R-001089</t>
  </si>
  <si>
    <t>ロマネスコ（12,900円コース）</t>
  </si>
  <si>
    <t>SB-B-001129</t>
  </si>
  <si>
    <t>雪ノ下（ゆきのした）（12,900円コース）</t>
  </si>
  <si>
    <t>SB-S-001129</t>
  </si>
  <si>
    <t>HAPコース（8,900円コース）</t>
  </si>
  <si>
    <t>HC-A-001089</t>
  </si>
  <si>
    <t>ノクターン（10,900円コース）</t>
  </si>
  <si>
    <t>RA-T-001109</t>
  </si>
  <si>
    <t>ポインセチア（12,900円コース）</t>
  </si>
  <si>
    <t>SA-A-001129</t>
  </si>
  <si>
    <t>チョコ（15,900円コース）</t>
  </si>
  <si>
    <t>HA-C-001159</t>
  </si>
  <si>
    <t>カルミア（10,900円コース）</t>
  </si>
  <si>
    <t>HA-A-001109</t>
  </si>
  <si>
    <t>こでまり（10,900円コース）</t>
  </si>
  <si>
    <t>HA-R-001109</t>
  </si>
  <si>
    <t>エシャロット（15,900円コース）</t>
  </si>
  <si>
    <t>SB-B-001159</t>
  </si>
  <si>
    <t>日の出蘭（ひのでらん）（15,900円コース）</t>
  </si>
  <si>
    <t>SB-S-001159</t>
  </si>
  <si>
    <t>HAKコース（10,900円コース）</t>
  </si>
  <si>
    <t>HC-A-001109</t>
  </si>
  <si>
    <t>ボレロ（12,900円コース）</t>
  </si>
  <si>
    <t>RA-T-001129</t>
  </si>
  <si>
    <t>スズラン（15,900円コース）</t>
  </si>
  <si>
    <t>SA-A-001159</t>
  </si>
  <si>
    <t>マドレーヌ（20,900円コース）</t>
  </si>
  <si>
    <t>HA-C-001209</t>
  </si>
  <si>
    <t>ミモザ（12,900円コース）</t>
  </si>
  <si>
    <t>HA-A-001129</t>
  </si>
  <si>
    <t>しゃくやく（12,900円コース）</t>
  </si>
  <si>
    <t>HA-R-001129</t>
  </si>
  <si>
    <t>ポム（20,900円コース）</t>
  </si>
  <si>
    <t>SB-B-001209</t>
  </si>
  <si>
    <t>桜（さくら）（20,900円コース）</t>
  </si>
  <si>
    <t>SB-S-001209</t>
  </si>
  <si>
    <t>HAUコース（12,900円コース）</t>
  </si>
  <si>
    <t>HC-A-001129</t>
  </si>
  <si>
    <t>ポロネーズ（15,900円コース）</t>
  </si>
  <si>
    <t>RA-T-001159</t>
  </si>
  <si>
    <t>シクラメン（20,900円コース）</t>
  </si>
  <si>
    <t>SA-A-001209</t>
  </si>
  <si>
    <t>マカロン（25,900円コース）</t>
  </si>
  <si>
    <t>HA-C-001259</t>
  </si>
  <si>
    <t>リリー（15,900円コース）</t>
  </si>
  <si>
    <t>HA-A-001159</t>
  </si>
  <si>
    <t>りんご（15,900円コース）</t>
  </si>
  <si>
    <t>HA-R-001159</t>
  </si>
  <si>
    <t>レザン（25,900円コース）</t>
  </si>
  <si>
    <t>SB-B-001259</t>
  </si>
  <si>
    <t>紅梅（こうばい）（25,900円コース）</t>
  </si>
  <si>
    <t>SB-S-001259</t>
  </si>
  <si>
    <t>HALコース（15,900円コース）</t>
  </si>
  <si>
    <t>HC-A-001159</t>
  </si>
  <si>
    <t>アンサンブル（20,900円コース）</t>
  </si>
  <si>
    <t>RA-T-001209</t>
  </si>
  <si>
    <t>カサブランカ（25,900円コース）</t>
  </si>
  <si>
    <t>SA-A-001259</t>
  </si>
  <si>
    <t>ブッドレア（20,900円コース）</t>
  </si>
  <si>
    <t>HA-A-001209</t>
  </si>
  <si>
    <t>ももやま（20,900円コース）</t>
  </si>
  <si>
    <t>HA-R-001209</t>
  </si>
  <si>
    <t>ペシュ（30,900円コース）</t>
  </si>
  <si>
    <t>SB-B-001309</t>
  </si>
  <si>
    <t>孔雀草（くじゃくそう）（30,900円コース）</t>
  </si>
  <si>
    <t>SB-S-001309</t>
  </si>
  <si>
    <t>HABコース（20,900円コース）</t>
  </si>
  <si>
    <t>HC-A-001209</t>
  </si>
  <si>
    <t>アレグロ（25,900円コース）</t>
  </si>
  <si>
    <t>RA-T-001259</t>
  </si>
  <si>
    <t>カメリア（30,900円コース）</t>
  </si>
  <si>
    <t>SA-A-001309</t>
  </si>
  <si>
    <t>セントポーリア（25,900円コース）</t>
  </si>
  <si>
    <t>HA-A-001259</t>
  </si>
  <si>
    <t>さつき（25,900円コース）</t>
  </si>
  <si>
    <t>HA-R-001259</t>
  </si>
  <si>
    <t>アスペルジュ（50,900円コース）</t>
  </si>
  <si>
    <t>SB-B-001509</t>
  </si>
  <si>
    <t>金糸梅（きんしばい）（50,900円コース）</t>
  </si>
  <si>
    <t>SB-S-001509</t>
  </si>
  <si>
    <t>HASコース（25,900円コース）</t>
  </si>
  <si>
    <t>HC-A-001259</t>
  </si>
  <si>
    <t>カンタータ（30,900円コース）</t>
  </si>
  <si>
    <t>RA-T-001309</t>
  </si>
  <si>
    <t>グラジオラス（50,900円コース）</t>
  </si>
  <si>
    <t>SA-A-001509</t>
  </si>
  <si>
    <t>オンシジウム（30,900円コース）</t>
  </si>
  <si>
    <t>HA-A-001309</t>
  </si>
  <si>
    <t>おうばい（30,900円コース）</t>
  </si>
  <si>
    <t>HA-R-001309</t>
  </si>
  <si>
    <t>アンディーブ（100,900円コース）</t>
  </si>
  <si>
    <t>SB-B-001009</t>
  </si>
  <si>
    <t>月下美人（げっかびじん）（100,900円コース）</t>
  </si>
  <si>
    <t>SB-S-001009</t>
  </si>
  <si>
    <t>HAOコース（30,900円コース）</t>
  </si>
  <si>
    <t>HC-A-001309</t>
  </si>
  <si>
    <t>オルケスター（50,900円コース）</t>
  </si>
  <si>
    <t>RA-T-001509</t>
  </si>
  <si>
    <t>ダイヤモンドリリー（100,900円コース）</t>
  </si>
  <si>
    <t>SA-A-001009</t>
  </si>
  <si>
    <t>ジャコビニア（50,900円コース）</t>
  </si>
  <si>
    <t>HA-A-001509</t>
  </si>
  <si>
    <t>じんちょうげ（50,900円コース）</t>
  </si>
  <si>
    <t>HA-R-001509</t>
  </si>
  <si>
    <t>HAJコース（50,900円コース）</t>
  </si>
  <si>
    <t>HC-A-001509</t>
  </si>
  <si>
    <t>美味グルメ</t>
  </si>
  <si>
    <t>あやめ（4,000円コース）</t>
  </si>
  <si>
    <t>YE-G-002040</t>
  </si>
  <si>
    <t>YE-G-002050</t>
  </si>
  <si>
    <t>YE-G-002060</t>
  </si>
  <si>
    <t>YE-G-002070</t>
  </si>
  <si>
    <t>YE-G-002090</t>
  </si>
  <si>
    <t>YE-G-002110</t>
  </si>
  <si>
    <t>【送料無料】凛</t>
  </si>
  <si>
    <t>【送料無料】ボーベル</t>
  </si>
  <si>
    <t>【送料無料】至高</t>
  </si>
  <si>
    <t>【送料無料】えらべるフラワー</t>
  </si>
  <si>
    <t>【送料無料】HARMONICK e-book</t>
  </si>
  <si>
    <t>【送料無料】ウルアオ</t>
  </si>
  <si>
    <t>【送料無料】サユウ</t>
  </si>
  <si>
    <t>HAAコース（2,900円コース）</t>
    <phoneticPr fontId="2"/>
  </si>
  <si>
    <t>彩璃（いろり）</t>
    <phoneticPr fontId="2"/>
  </si>
  <si>
    <t>ア・ラ・グルメ</t>
    <phoneticPr fontId="2"/>
  </si>
  <si>
    <t>エンジェル（3,400円コース）</t>
    <rPh sb="11" eb="12">
      <t xml:space="preserve">エン </t>
    </rPh>
    <phoneticPr fontId="58"/>
  </si>
  <si>
    <t>【カタログの種類を選択して下さい】</t>
    <rPh sb="9" eb="11">
      <t>センタク</t>
    </rPh>
    <rPh sb="13" eb="14">
      <t>クダ</t>
    </rPh>
    <phoneticPr fontId="3"/>
  </si>
  <si>
    <t>彩璃（いろり）</t>
    <rPh sb="0" eb="6">
      <t>ゲンテイ</t>
    </rPh>
    <phoneticPr fontId="58"/>
  </si>
  <si>
    <t>【送料無料・グルメ限定】彩璃（いろり）</t>
    <rPh sb="9" eb="11">
      <t>ゲンテイ</t>
    </rPh>
    <phoneticPr fontId="58"/>
  </si>
  <si>
    <t>【送料無料・グルメ限定】知多農家さんの食卓</t>
    <phoneticPr fontId="2"/>
  </si>
  <si>
    <t>【送料無料・グルメ限定】美味グルメ</t>
    <phoneticPr fontId="2"/>
  </si>
  <si>
    <t>ア・ラ・グルメ</t>
    <rPh sb="4" eb="6">
      <t>ゲンテイ</t>
    </rPh>
    <phoneticPr fontId="58"/>
  </si>
  <si>
    <t>【グルメ限定】ア・ラ・グルメ</t>
    <rPh sb="4" eb="6">
      <t>ゲンテイ</t>
    </rPh>
    <phoneticPr fontId="58"/>
  </si>
  <si>
    <t>ア・ラ・グルメ e-book</t>
    <phoneticPr fontId="2"/>
  </si>
  <si>
    <t>【グルメ限定】ア・ラ・グルメ e-book</t>
    <phoneticPr fontId="2"/>
  </si>
  <si>
    <t>【グルメ限定】ペック</t>
    <phoneticPr fontId="2"/>
  </si>
  <si>
    <t>3品選べるコース（2,000円コース）</t>
  </si>
  <si>
    <t>AA-P-002020</t>
  </si>
  <si>
    <t>5品選べるコース（2,300円コース）</t>
  </si>
  <si>
    <t>AA-P-002023</t>
  </si>
  <si>
    <t>7品選べるコース（2,900円コース）</t>
  </si>
  <si>
    <t>AA-P-002029</t>
  </si>
  <si>
    <t>9品選べるコース（3,400円コース）</t>
  </si>
  <si>
    <t>AA-P-002034</t>
  </si>
  <si>
    <t>美食万彩</t>
    <phoneticPr fontId="2"/>
  </si>
  <si>
    <t>【送料無料・グルメ限定】美食万彩</t>
    <phoneticPr fontId="2"/>
  </si>
  <si>
    <t>鶯（うぐいす）（4,000円コース）</t>
  </si>
  <si>
    <t>HA-D-001040</t>
  </si>
  <si>
    <t>常磐（ときわ）（4,500円コース）</t>
  </si>
  <si>
    <t>HA-D-001045</t>
  </si>
  <si>
    <t>紅碧（べにみどり）（5,000円コース）</t>
  </si>
  <si>
    <t>HA-D-001050</t>
  </si>
  <si>
    <t>霞（かすみ）（6,000円コース）</t>
  </si>
  <si>
    <t>HA-D-001060</t>
  </si>
  <si>
    <t>薄紅（うすべに）（9,000円コース）</t>
  </si>
  <si>
    <t>HA-D-001090</t>
  </si>
  <si>
    <t>黄金（こがね）（11,000円コース）</t>
  </si>
  <si>
    <t>HA-D-001110</t>
  </si>
  <si>
    <t>真紅（しんく）（16,000円コース）</t>
  </si>
  <si>
    <t>HA-D-001160</t>
  </si>
  <si>
    <t>紫紺（しこん）（21,000円コース）</t>
  </si>
  <si>
    <t>HA-D-001210</t>
  </si>
  <si>
    <t>青漆（せいしつ）（26,000円コース）</t>
  </si>
  <si>
    <t>HA-D-001260</t>
  </si>
  <si>
    <t>榛摺（はりずり）（31,000円コース）</t>
  </si>
  <si>
    <t>HA-D-001310</t>
  </si>
  <si>
    <t>深緋（こきあけ）（51,000円コース）</t>
  </si>
  <si>
    <t>HA-D-001510</t>
  </si>
  <si>
    <t>コバルト（10,900円コース）</t>
  </si>
  <si>
    <t>SB-O-003109</t>
  </si>
  <si>
    <t>カシス（20,900円コース）</t>
  </si>
  <si>
    <t>SB-O-003209</t>
  </si>
  <si>
    <t>和（なごみ）（30,900円コース）</t>
  </si>
  <si>
    <t>SB-P-003309</t>
  </si>
  <si>
    <t>錦（にしき）（50,900円コース）</t>
  </si>
  <si>
    <t>SB-P-003509</t>
  </si>
  <si>
    <t>アウレリアーナ（2,400円コース）</t>
  </si>
  <si>
    <t>YE-U-001024</t>
  </si>
  <si>
    <t>ミルドレッド（2,900円コース）</t>
  </si>
  <si>
    <t>YE-U-001029</t>
  </si>
  <si>
    <t>フロレンツィア（3,400円コース）</t>
  </si>
  <si>
    <t>YE-U-001034</t>
  </si>
  <si>
    <t>ハリエット（3,900円コース）</t>
  </si>
  <si>
    <t>YE-U-001039</t>
  </si>
  <si>
    <t>ユーフェミア（4,400円コース）</t>
  </si>
  <si>
    <t>YE-U-001044</t>
  </si>
  <si>
    <t>バジーリア（4,900円コース）</t>
  </si>
  <si>
    <t>YE-U-001049</t>
  </si>
  <si>
    <t>イヴェット（5,900円コース）</t>
  </si>
  <si>
    <t>YE-U-001059</t>
  </si>
  <si>
    <t>ヴィクトワール（6,900円コース）</t>
  </si>
  <si>
    <t>YE-U-001069</t>
  </si>
  <si>
    <t>ザグーアン（8,900円コース）</t>
  </si>
  <si>
    <t>YE-U-001089</t>
  </si>
  <si>
    <t>ポントカサステ（10,900円コース）</t>
  </si>
  <si>
    <t>YE-U-001109</t>
  </si>
  <si>
    <t>アルシノエ（12,900円コース）</t>
  </si>
  <si>
    <t>YE-U-001129</t>
  </si>
  <si>
    <t>ヘッセニア（15,900円コース）</t>
  </si>
  <si>
    <t>YE-U-001159</t>
  </si>
  <si>
    <t>ガステルガチェ（20,900円コース）</t>
  </si>
  <si>
    <t>YE-U-001209</t>
  </si>
  <si>
    <t>ドミツィアナ（25,900円コース）</t>
  </si>
  <si>
    <t>YE-U-001259</t>
  </si>
  <si>
    <t>カテレイネ（30,900円コース）</t>
  </si>
  <si>
    <t>YE-U-001309</t>
  </si>
  <si>
    <t>マルヴィナ（50,900円コース）</t>
  </si>
  <si>
    <t>YE-U-001509</t>
  </si>
  <si>
    <t>うすくも（2,400円コース）</t>
  </si>
  <si>
    <t>YE-Y-001024</t>
  </si>
  <si>
    <t>みずがき（2,900円コース）</t>
  </si>
  <si>
    <t>YE-Y-001029</t>
  </si>
  <si>
    <t>びゃくぐん（3,400円コース）</t>
  </si>
  <si>
    <t>YE-Y-001034</t>
  </si>
  <si>
    <t>せきばん（3,900円コース）</t>
  </si>
  <si>
    <t>YE-Y-001039</t>
  </si>
  <si>
    <t>さびせいじ（4,400円コース）</t>
  </si>
  <si>
    <t>YE-Y-001044</t>
  </si>
  <si>
    <t>ゆうおう（4,900円コース）</t>
  </si>
  <si>
    <t>YE-Y-001049</t>
  </si>
  <si>
    <t>こんあい（5,900円コース）</t>
  </si>
  <si>
    <t>YE-Y-001059</t>
  </si>
  <si>
    <t>うすべに（6,900円コース）</t>
  </si>
  <si>
    <t>YE-Y-001069</t>
  </si>
  <si>
    <t>べにとび（8,900円コース）</t>
  </si>
  <si>
    <t>YE-Y-001089</t>
  </si>
  <si>
    <t>うらはやなぎ（10,900円コース）</t>
  </si>
  <si>
    <t>YE-Y-001109</t>
  </si>
  <si>
    <t>はなもえぎ（12,900円コース）</t>
  </si>
  <si>
    <t>YE-Y-001129</t>
  </si>
  <si>
    <t>やまばと（15,900円コース）</t>
  </si>
  <si>
    <t>YE-Y-001159</t>
  </si>
  <si>
    <t>こがれこう（20,900円コース）</t>
  </si>
  <si>
    <t>YE-Y-001209</t>
  </si>
  <si>
    <t>はなろくしょう（25,900円コース）</t>
  </si>
  <si>
    <t>YE-Y-001259</t>
  </si>
  <si>
    <t>ときあさぎ（30,900円コース）</t>
  </si>
  <si>
    <t>YE-Y-001309</t>
  </si>
  <si>
    <t>うすぐんじょう（50,900円コース）</t>
  </si>
  <si>
    <t>YE-Y-001509</t>
  </si>
  <si>
    <t>ストロイエ（3,900円コース）</t>
  </si>
  <si>
    <t>YF-L-001039</t>
  </si>
  <si>
    <t>チボリ（5,900円コース）</t>
  </si>
  <si>
    <t>YF-L-001059</t>
  </si>
  <si>
    <t>コペンハーゲン（10,900円コース）</t>
  </si>
  <si>
    <t>YF-L-001109</t>
  </si>
  <si>
    <t>ニューハウン（15,900円コース）</t>
  </si>
  <si>
    <t>YF-L-001159</t>
  </si>
  <si>
    <t>ベルビュー（21,200円コース）</t>
  </si>
  <si>
    <t>YF-L-001212</t>
  </si>
  <si>
    <t>ロイヤル（31,200円コース）</t>
  </si>
  <si>
    <t>YF-L-001312</t>
  </si>
  <si>
    <t>MJ06（3,900円コース）</t>
  </si>
  <si>
    <t>YE-J-001039</t>
  </si>
  <si>
    <t>MJ08（4,900円コース）</t>
  </si>
  <si>
    <t>YE-J-001049</t>
  </si>
  <si>
    <t>MJ10（5,900円コース）</t>
  </si>
  <si>
    <t>YE-J-001059</t>
  </si>
  <si>
    <t>MJ14（8,900円コース）</t>
  </si>
  <si>
    <t>YE-J-001089</t>
  </si>
  <si>
    <t>MJ16（10,900円コース）</t>
  </si>
  <si>
    <t>YE-J-001109</t>
  </si>
  <si>
    <t>MJ19（15,900円コース）</t>
  </si>
  <si>
    <t>YE-J-001159</t>
  </si>
  <si>
    <t>MJ21（20,900円コース）</t>
  </si>
  <si>
    <t>YE-J-001209</t>
  </si>
  <si>
    <t>真っ赤なトマト（1,700円コース）</t>
  </si>
  <si>
    <t>AA-Y-004017</t>
  </si>
  <si>
    <t>青いブルーベリー（2,200円コース）</t>
  </si>
  <si>
    <t>AA-Y-004022</t>
  </si>
  <si>
    <t>黄色いレモン（3,200円コース）</t>
  </si>
  <si>
    <t>AA-Y-004032</t>
  </si>
  <si>
    <t>緑のえだまめ（5,200円コース）</t>
  </si>
  <si>
    <t>AA-Y-004052</t>
  </si>
  <si>
    <t>紫のなす（10,200円コース）</t>
  </si>
  <si>
    <t>AA-Y-004102</t>
  </si>
  <si>
    <r>
      <t>カタログギフト専門店 MyRoom・ゆうパケット専用 ご注文シート</t>
    </r>
    <r>
      <rPr>
        <b/>
        <sz val="10"/>
        <color indexed="59"/>
        <rFont val="ＭＳ ゴシック"/>
        <family val="2"/>
        <charset val="128"/>
      </rPr>
      <t xml:space="preserve"> </t>
    </r>
    <r>
      <rPr>
        <b/>
        <sz val="12"/>
        <color indexed="59"/>
        <rFont val="ＭＳ ゴシック"/>
        <family val="2"/>
        <charset val="128"/>
      </rPr>
      <t>Ver.7.31</t>
    </r>
    <rPh sb="0" eb="1">
      <t>ユウパケット</t>
    </rPh>
    <rPh sb="7" eb="10">
      <t>センモンテンセンヨウチュウモンヒョウ</t>
    </rPh>
    <phoneticPr fontId="3"/>
  </si>
  <si>
    <t>不織袋・母の日シール・レッド</t>
  </si>
  <si>
    <t>不織袋・母の日シール・ボルドー</t>
  </si>
  <si>
    <t>不織袋・父の日シール・ネイビー</t>
  </si>
  <si>
    <t>不織袋・父の日シール・パステルブルー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</si>
</sst>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quot;#,##0;[Red]&quot;¥&quot;#,##0"/>
    <numFmt numFmtId="177" formatCode="0_ "/>
    <numFmt numFmtId="178" formatCode="0&quot;冊&quot;"/>
  </numFmts>
  <fonts count="60">
    <font>
      <sz val="11"/>
      <name val="ＭＳ Ｐゴシック"/>
      <charset val="128"/>
    </font>
    <font>
      <sz val="11"/>
      <name val="ＭＳ Ｐゴシック"/>
      <family val="2"/>
      <charset val="128"/>
    </font>
    <font>
      <sz val="6"/>
      <name val="ＭＳ Ｐゴシック"/>
      <family val="2"/>
      <charset val="128"/>
    </font>
    <font>
      <sz val="6"/>
      <name val="Osaka"/>
      <family val="2"/>
      <charset val="128"/>
    </font>
    <font>
      <u/>
      <sz val="11"/>
      <color indexed="12"/>
      <name val="ＭＳ Ｐゴシック"/>
      <family val="2"/>
      <charset val="128"/>
    </font>
    <font>
      <sz val="10"/>
      <name val="ＭＳ Ｐゴシック"/>
      <family val="2"/>
      <charset val="128"/>
    </font>
    <font>
      <sz val="10"/>
      <name val="ＭＳ ゴシック"/>
      <family val="2"/>
      <charset val="128"/>
    </font>
    <font>
      <sz val="9"/>
      <name val="ＭＳ ゴシック"/>
      <family val="2"/>
      <charset val="128"/>
    </font>
    <font>
      <sz val="10"/>
      <color indexed="10"/>
      <name val="ＭＳ Ｐゴシック"/>
      <family val="2"/>
      <charset val="128"/>
    </font>
    <font>
      <u/>
      <sz val="10"/>
      <color indexed="12"/>
      <name val="ＭＳ Ｐゴシック"/>
      <family val="2"/>
      <charset val="128"/>
    </font>
    <font>
      <sz val="14"/>
      <color indexed="16"/>
      <name val="ＭＳ Ｐゴシック"/>
      <family val="2"/>
      <charset val="128"/>
    </font>
    <font>
      <sz val="12"/>
      <color indexed="10"/>
      <name val="ＭＳ Ｐゴシック"/>
      <family val="2"/>
      <charset val="128"/>
    </font>
    <font>
      <sz val="14"/>
      <color indexed="10"/>
      <name val="ＭＳ Ｐゴシック"/>
      <family val="2"/>
      <charset val="128"/>
    </font>
    <font>
      <sz val="11"/>
      <color indexed="10"/>
      <name val="ＭＳ Ｐゴシック"/>
      <family val="2"/>
      <charset val="128"/>
    </font>
    <font>
      <sz val="14"/>
      <color indexed="16"/>
      <name val="ＭＳ ゴシック"/>
      <family val="2"/>
      <charset val="128"/>
    </font>
    <font>
      <sz val="12"/>
      <name val="ＭＳ Ｐゴシック"/>
      <family val="2"/>
      <charset val="128"/>
    </font>
    <font>
      <sz val="14"/>
      <name val="ＭＳ Ｐゴシック"/>
      <family val="2"/>
      <charset val="128"/>
    </font>
    <font>
      <sz val="11"/>
      <name val="ＭＳ Ｐゴシック"/>
      <family val="2"/>
      <charset val="128"/>
    </font>
    <font>
      <u/>
      <sz val="12"/>
      <color indexed="12"/>
      <name val="ＭＳ Ｐゴシック"/>
      <family val="2"/>
      <charset val="128"/>
    </font>
    <font>
      <u/>
      <sz val="16"/>
      <color indexed="12"/>
      <name val="ＭＳ Ｐゴシック"/>
      <family val="2"/>
      <charset val="128"/>
    </font>
    <font>
      <sz val="14"/>
      <color indexed="9"/>
      <name val="ＭＳ Ｐゴシック"/>
      <family val="2"/>
      <charset val="128"/>
    </font>
    <font>
      <sz val="14"/>
      <color indexed="9"/>
      <name val="ＭＳ ゴシック"/>
      <family val="2"/>
      <charset val="128"/>
    </font>
    <font>
      <u/>
      <sz val="18"/>
      <color indexed="9"/>
      <name val="ＭＳ Ｐゴシック"/>
      <family val="2"/>
      <charset val="128"/>
    </font>
    <font>
      <sz val="18"/>
      <name val="ＭＳ Ｐゴシック"/>
      <family val="2"/>
      <charset val="128"/>
    </font>
    <font>
      <sz val="16"/>
      <color indexed="10"/>
      <name val="ＭＳ Ｐゴシック"/>
      <family val="2"/>
      <charset val="128"/>
    </font>
    <font>
      <sz val="10"/>
      <color indexed="9"/>
      <name val="ＭＳ Ｐゴシック"/>
      <family val="2"/>
      <charset val="128"/>
    </font>
    <font>
      <sz val="16"/>
      <name val="ＭＳ Ｐゴシック"/>
      <family val="2"/>
      <charset val="128"/>
    </font>
    <font>
      <u/>
      <sz val="10"/>
      <color indexed="10"/>
      <name val="ＭＳ Ｐゴシック"/>
      <family val="2"/>
      <charset val="128"/>
    </font>
    <font>
      <u/>
      <sz val="14"/>
      <color indexed="12"/>
      <name val="ＭＳ Ｐゴシック"/>
      <family val="2"/>
      <charset val="128"/>
    </font>
    <font>
      <b/>
      <u/>
      <sz val="16"/>
      <color indexed="10"/>
      <name val="ＭＳ Ｐゴシック"/>
      <family val="2"/>
      <charset val="128"/>
    </font>
    <font>
      <sz val="10"/>
      <color indexed="9"/>
      <name val="ＭＳ ゴシック"/>
      <family val="2"/>
      <charset val="128"/>
    </font>
    <font>
      <sz val="11"/>
      <color indexed="9"/>
      <name val="ＭＳ Ｐゴシック"/>
      <family val="2"/>
      <charset val="128"/>
    </font>
    <font>
      <sz val="6"/>
      <name val="ヒラギノ角ゴ Pro W3"/>
      <family val="2"/>
      <charset val="128"/>
    </font>
    <font>
      <sz val="12"/>
      <color indexed="9"/>
      <name val="ＭＳ Ｐゴシック"/>
      <family val="2"/>
      <charset val="128"/>
    </font>
    <font>
      <sz val="9"/>
      <color indexed="30"/>
      <name val="ＭＳ ゴシック"/>
      <family val="2"/>
      <charset val="128"/>
    </font>
    <font>
      <sz val="10"/>
      <color indexed="30"/>
      <name val="ＭＳ Ｐゴシック"/>
      <family val="2"/>
      <charset val="128"/>
    </font>
    <font>
      <sz val="10"/>
      <color indexed="20"/>
      <name val="ＭＳ Ｐゴシック"/>
      <family val="2"/>
      <charset val="128"/>
    </font>
    <font>
      <sz val="9"/>
      <color indexed="59"/>
      <name val="ＭＳ ゴシック"/>
      <family val="2"/>
      <charset val="128"/>
    </font>
    <font>
      <b/>
      <sz val="18"/>
      <color indexed="59"/>
      <name val="ＭＳ ゴシック"/>
      <family val="2"/>
      <charset val="128"/>
    </font>
    <font>
      <b/>
      <sz val="10"/>
      <color indexed="59"/>
      <name val="ＭＳ ゴシック"/>
      <family val="2"/>
      <charset val="128"/>
    </font>
    <font>
      <b/>
      <sz val="12"/>
      <color indexed="59"/>
      <name val="ＭＳ ゴシック"/>
      <family val="2"/>
      <charset val="128"/>
    </font>
    <font>
      <sz val="11"/>
      <color indexed="59"/>
      <name val="ＭＳ Ｐゴシック"/>
      <family val="2"/>
      <charset val="128"/>
    </font>
    <font>
      <u/>
      <sz val="14"/>
      <color indexed="59"/>
      <name val="ＭＳ Ｐゴシック"/>
      <family val="2"/>
      <charset val="128"/>
    </font>
    <font>
      <sz val="14"/>
      <color indexed="59"/>
      <name val="ＭＳ Ｐゴシック"/>
      <family val="2"/>
      <charset val="128"/>
    </font>
    <font>
      <u/>
      <sz val="11"/>
      <color indexed="55"/>
      <name val="ＭＳ Ｐゴシック"/>
      <family val="2"/>
      <charset val="128"/>
    </font>
    <font>
      <sz val="11"/>
      <color indexed="55"/>
      <name val="ＭＳ Ｐゴシック"/>
      <family val="2"/>
      <charset val="128"/>
    </font>
    <font>
      <sz val="14"/>
      <color rgb="FF000000"/>
      <name val="ＭＳ Ｐゴシック"/>
      <family val="2"/>
      <charset val="128"/>
    </font>
    <font>
      <b/>
      <sz val="14"/>
      <color rgb="FFFF0000"/>
      <name val="ＭＳ Ｐゴシック"/>
      <family val="2"/>
      <charset val="128"/>
    </font>
    <font>
      <sz val="16"/>
      <color rgb="FF000000"/>
      <name val="ＭＳ Ｐゴシック"/>
      <family val="2"/>
      <charset val="128"/>
    </font>
    <font>
      <b/>
      <sz val="16"/>
      <color rgb="FFFF0000"/>
      <name val="ＭＳ Ｐゴシック"/>
      <family val="2"/>
      <charset val="128"/>
    </font>
    <font>
      <sz val="10"/>
      <color theme="0"/>
      <name val="ＭＳ Ｐゴシック"/>
      <family val="2"/>
      <charset val="128"/>
    </font>
    <font>
      <sz val="11"/>
      <color rgb="FFFF0000"/>
      <name val="ＭＳ Ｐゴシック"/>
      <family val="2"/>
      <charset val="128"/>
    </font>
    <font>
      <sz val="11"/>
      <color theme="0"/>
      <name val="ＭＳ Ｐゴシック"/>
      <family val="2"/>
      <charset val="128"/>
    </font>
    <font>
      <b/>
      <u/>
      <sz val="15"/>
      <name val="ＭＳ Ｐゴシック"/>
      <family val="2"/>
      <charset val="128"/>
    </font>
    <font>
      <b/>
      <u/>
      <sz val="15"/>
      <color theme="9" tint="-0.499984740745262"/>
      <name val="ＭＳ Ｐゴシック"/>
      <family val="2"/>
      <charset val="128"/>
    </font>
    <font>
      <b/>
      <u/>
      <sz val="15"/>
      <color rgb="FFFF0000"/>
      <name val="ＭＳ Ｐゴシック"/>
      <family val="2"/>
      <charset val="128"/>
    </font>
    <font>
      <b/>
      <sz val="14"/>
      <color theme="1"/>
      <name val="ＭＳ Ｐゴシック"/>
      <family val="2"/>
      <charset val="128"/>
    </font>
    <font>
      <b/>
      <sz val="16"/>
      <color theme="1"/>
      <name val="ＭＳ Ｐゴシック"/>
      <family val="2"/>
      <charset val="128"/>
    </font>
    <font>
      <sz val="10"/>
      <color rgb="FFFF0000"/>
      <name val="ＭＳ Ｐゴシック"/>
      <family val="2"/>
      <charset val="128"/>
    </font>
    <font>
      <sz val="11"/>
      <color rgb="FF000000"/>
      <name val="Yu Gothic Regular"/>
      <charset val="128"/>
    </font>
  </fonts>
  <fills count="23">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14"/>
        <bgColor indexed="64"/>
      </patternFill>
    </fill>
    <fill>
      <patternFill patternType="solid">
        <fgColor indexed="44"/>
        <bgColor indexed="64"/>
      </patternFill>
    </fill>
    <fill>
      <patternFill patternType="solid">
        <fgColor indexed="40"/>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indexed="46"/>
        <bgColor indexed="64"/>
      </patternFill>
    </fill>
    <fill>
      <patternFill patternType="solid">
        <fgColor indexed="15"/>
        <bgColor indexed="64"/>
      </patternFill>
    </fill>
    <fill>
      <patternFill patternType="solid">
        <fgColor indexed="12"/>
        <bgColor indexed="64"/>
      </patternFill>
    </fill>
    <fill>
      <patternFill patternType="solid">
        <fgColor indexed="55"/>
        <bgColor indexed="64"/>
      </patternFill>
    </fill>
    <fill>
      <patternFill patternType="solid">
        <fgColor indexed="20"/>
        <bgColor indexed="64"/>
      </patternFill>
    </fill>
    <fill>
      <patternFill patternType="mediumGray">
        <bgColor indexed="9"/>
      </patternFill>
    </fill>
    <fill>
      <patternFill patternType="solid">
        <fgColor indexed="63"/>
        <bgColor indexed="64"/>
      </patternFill>
    </fill>
    <fill>
      <patternFill patternType="mediumGray"/>
    </fill>
    <fill>
      <patternFill patternType="solid">
        <fgColor indexed="52"/>
        <bgColor indexed="64"/>
      </patternFill>
    </fill>
    <fill>
      <patternFill patternType="solid">
        <fgColor theme="7" tint="0.59996337778862885"/>
        <bgColor indexed="64"/>
      </patternFill>
    </fill>
  </fills>
  <borders count="86">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55"/>
      </left>
      <right style="thin">
        <color indexed="55"/>
      </right>
      <top style="medium">
        <color indexed="64"/>
      </top>
      <bottom style="thin">
        <color indexed="55"/>
      </bottom>
      <diagonal/>
    </border>
    <border>
      <left style="thin">
        <color indexed="55"/>
      </left>
      <right style="thin">
        <color indexed="55"/>
      </right>
      <top style="thin">
        <color indexed="55"/>
      </top>
      <bottom style="medium">
        <color indexed="64"/>
      </bottom>
      <diagonal/>
    </border>
    <border>
      <left style="thin">
        <color indexed="55"/>
      </left>
      <right/>
      <top style="medium">
        <color indexed="64"/>
      </top>
      <bottom style="thin">
        <color indexed="55"/>
      </bottom>
      <diagonal/>
    </border>
    <border>
      <left style="thin">
        <color indexed="55"/>
      </left>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thin">
        <color indexed="55"/>
      </left>
      <right style="thin">
        <color indexed="55"/>
      </right>
      <top style="thin">
        <color indexed="55"/>
      </top>
      <bottom style="double">
        <color indexed="55"/>
      </bottom>
      <diagonal/>
    </border>
    <border>
      <left style="thin">
        <color indexed="55"/>
      </left>
      <right style="medium">
        <color indexed="64"/>
      </right>
      <top style="thin">
        <color indexed="55"/>
      </top>
      <bottom style="double">
        <color indexed="55"/>
      </bottom>
      <diagonal/>
    </border>
    <border>
      <left style="thin">
        <color indexed="55"/>
      </left>
      <right style="thin">
        <color indexed="55"/>
      </right>
      <top/>
      <bottom style="medium">
        <color indexed="64"/>
      </bottom>
      <diagonal/>
    </border>
    <border>
      <left style="thin">
        <color indexed="55"/>
      </left>
      <right style="medium">
        <color indexed="64"/>
      </right>
      <top/>
      <bottom style="medium">
        <color indexed="64"/>
      </bottom>
      <diagonal/>
    </border>
    <border>
      <left style="thin">
        <color indexed="55"/>
      </left>
      <right/>
      <top style="thin">
        <color indexed="55"/>
      </top>
      <bottom style="medium">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ck">
        <color indexed="9"/>
      </left>
      <right style="thick">
        <color indexed="9"/>
      </right>
      <top style="thick">
        <color indexed="9"/>
      </top>
      <bottom style="thick">
        <color indexed="9"/>
      </bottom>
      <diagonal/>
    </border>
    <border>
      <left/>
      <right/>
      <top style="thin">
        <color indexed="55"/>
      </top>
      <bottom style="thin">
        <color indexed="55"/>
      </bottom>
      <diagonal/>
    </border>
    <border>
      <left style="thick">
        <color indexed="9"/>
      </left>
      <right/>
      <top/>
      <bottom style="thick">
        <color indexed="9"/>
      </bottom>
      <diagonal/>
    </border>
    <border>
      <left/>
      <right style="thick">
        <color indexed="9"/>
      </right>
      <top/>
      <bottom style="thick">
        <color indexed="9"/>
      </bottom>
      <diagonal/>
    </border>
    <border>
      <left/>
      <right style="medium">
        <color indexed="64"/>
      </right>
      <top/>
      <bottom/>
      <diagonal/>
    </border>
    <border>
      <left style="thin">
        <color indexed="55"/>
      </left>
      <right style="thin">
        <color indexed="55"/>
      </right>
      <top style="thin">
        <color indexed="55"/>
      </top>
      <bottom/>
      <diagonal/>
    </border>
    <border>
      <left/>
      <right style="thick">
        <color indexed="9"/>
      </right>
      <top/>
      <bottom/>
      <diagonal/>
    </border>
    <border>
      <left style="thin">
        <color indexed="55"/>
      </left>
      <right/>
      <top/>
      <bottom style="thin">
        <color indexed="55"/>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55"/>
      </bottom>
      <diagonal/>
    </border>
    <border>
      <left/>
      <right style="medium">
        <color indexed="64"/>
      </right>
      <top style="medium">
        <color indexed="64"/>
      </top>
      <bottom style="thin">
        <color indexed="55"/>
      </bottom>
      <diagonal/>
    </border>
    <border>
      <left style="thin">
        <color indexed="55"/>
      </left>
      <right style="thin">
        <color indexed="55"/>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20"/>
      </left>
      <right style="thin">
        <color indexed="20"/>
      </right>
      <top style="thin">
        <color indexed="20"/>
      </top>
      <bottom style="thin">
        <color indexed="20"/>
      </bottom>
      <diagonal/>
    </border>
    <border>
      <left style="thick">
        <color indexed="9"/>
      </left>
      <right/>
      <top style="thick">
        <color indexed="9"/>
      </top>
      <bottom style="thick">
        <color indexed="9"/>
      </bottom>
      <diagonal/>
    </border>
    <border>
      <left/>
      <right style="thick">
        <color indexed="9"/>
      </right>
      <top style="thick">
        <color indexed="9"/>
      </top>
      <bottom style="thick">
        <color indexed="9"/>
      </bottom>
      <diagonal/>
    </border>
    <border>
      <left/>
      <right style="medium">
        <color indexed="64"/>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5"/>
      </top>
      <bottom style="medium">
        <color indexed="64"/>
      </bottom>
      <diagonal/>
    </border>
    <border>
      <left/>
      <right style="thin">
        <color indexed="55"/>
      </right>
      <top style="thin">
        <color indexed="55"/>
      </top>
      <bottom style="medium">
        <color indexed="64"/>
      </bottom>
      <diagonal/>
    </border>
    <border>
      <left/>
      <right style="thin">
        <color indexed="55"/>
      </right>
      <top style="medium">
        <color indexed="64"/>
      </top>
      <bottom style="thin">
        <color indexed="55"/>
      </bottom>
      <diagonal/>
    </border>
    <border>
      <left style="thick">
        <color indexed="9"/>
      </left>
      <right/>
      <top style="thick">
        <color indexed="9"/>
      </top>
      <bottom/>
      <diagonal/>
    </border>
    <border>
      <left/>
      <right style="thick">
        <color indexed="9"/>
      </right>
      <top style="thick">
        <color indexed="9"/>
      </top>
      <bottom/>
      <diagonal/>
    </border>
    <border>
      <left style="thick">
        <color indexed="9"/>
      </left>
      <right/>
      <top/>
      <bottom/>
      <diagonal/>
    </border>
    <border>
      <left style="thin">
        <color indexed="55"/>
      </left>
      <right/>
      <top style="thin">
        <color indexed="55"/>
      </top>
      <bottom/>
      <diagonal/>
    </border>
    <border>
      <left/>
      <right/>
      <top style="thin">
        <color indexed="55"/>
      </top>
      <bottom/>
      <diagonal/>
    </border>
    <border>
      <left/>
      <right style="medium">
        <color indexed="64"/>
      </right>
      <top style="thin">
        <color indexed="55"/>
      </top>
      <bottom/>
      <diagonal/>
    </border>
    <border>
      <left style="thin">
        <color indexed="55"/>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indexed="9"/>
      </bottom>
      <diagonal/>
    </border>
    <border>
      <left/>
      <right/>
      <top style="thick">
        <color indexed="9"/>
      </top>
      <bottom/>
      <diagonal/>
    </border>
    <border>
      <left style="medium">
        <color indexed="64"/>
      </left>
      <right style="thin">
        <color indexed="55"/>
      </right>
      <top style="medium">
        <color indexed="64"/>
      </top>
      <bottom/>
      <diagonal/>
    </border>
    <border>
      <left style="medium">
        <color indexed="64"/>
      </left>
      <right style="thin">
        <color indexed="55"/>
      </right>
      <top/>
      <bottom/>
      <diagonal/>
    </border>
    <border>
      <left style="medium">
        <color indexed="64"/>
      </left>
      <right style="thin">
        <color indexed="55"/>
      </right>
      <top/>
      <bottom style="medium">
        <color indexed="64"/>
      </bottom>
      <diagonal/>
    </border>
    <border>
      <left style="medium">
        <color indexed="64"/>
      </left>
      <right/>
      <top style="thin">
        <color indexed="55"/>
      </top>
      <bottom/>
      <diagonal/>
    </border>
    <border>
      <left/>
      <right style="thin">
        <color indexed="55"/>
      </right>
      <top style="thin">
        <color indexed="55"/>
      </top>
      <bottom/>
      <diagonal/>
    </border>
    <border>
      <left style="medium">
        <color indexed="64"/>
      </left>
      <right/>
      <top/>
      <bottom style="medium">
        <color indexed="64"/>
      </bottom>
      <diagonal/>
    </border>
    <border>
      <left/>
      <right style="thin">
        <color indexed="55"/>
      </right>
      <top/>
      <bottom style="medium">
        <color indexed="64"/>
      </bottom>
      <diagonal/>
    </border>
    <border>
      <left style="medium">
        <color indexed="9"/>
      </left>
      <right/>
      <top style="medium">
        <color indexed="9"/>
      </top>
      <bottom/>
      <diagonal/>
    </border>
    <border>
      <left/>
      <right style="medium">
        <color indexed="9"/>
      </right>
      <top style="medium">
        <color indexed="9"/>
      </top>
      <bottom/>
      <diagonal/>
    </border>
    <border>
      <left style="medium">
        <color indexed="9"/>
      </left>
      <right/>
      <top/>
      <bottom style="medium">
        <color indexed="9"/>
      </bottom>
      <diagonal/>
    </border>
    <border>
      <left/>
      <right style="medium">
        <color indexed="9"/>
      </right>
      <top/>
      <bottom style="medium">
        <color indexed="9"/>
      </bottom>
      <diagonal/>
    </border>
    <border>
      <left style="medium">
        <color indexed="64"/>
      </left>
      <right/>
      <top/>
      <bottom/>
      <diagonal/>
    </border>
    <border>
      <left/>
      <right style="thin">
        <color indexed="55"/>
      </right>
      <top/>
      <bottom/>
      <diagonal/>
    </border>
    <border>
      <left style="medium">
        <color indexed="64"/>
      </left>
      <right/>
      <top style="thin">
        <color indexed="55"/>
      </top>
      <bottom style="medium">
        <color indexed="64"/>
      </bottom>
      <diagonal/>
    </border>
    <border>
      <left/>
      <right style="medium">
        <color indexed="64"/>
      </right>
      <top style="thin">
        <color indexed="55"/>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55"/>
      </right>
      <top style="thin">
        <color indexed="55"/>
      </top>
      <bottom style="thin">
        <color indexed="55"/>
      </bottom>
      <diagonal/>
    </border>
    <border>
      <left style="medium">
        <color indexed="64"/>
      </left>
      <right/>
      <top style="medium">
        <color indexed="64"/>
      </top>
      <bottom style="thin">
        <color indexed="55"/>
      </bottom>
      <diagonal/>
    </border>
    <border>
      <left style="medium">
        <color indexed="64"/>
      </left>
      <right/>
      <top style="thin">
        <color indexed="55"/>
      </top>
      <bottom style="thin">
        <color indexed="55"/>
      </bottom>
      <diagonal/>
    </border>
    <border>
      <left style="thin">
        <color indexed="55"/>
      </left>
      <right/>
      <top style="thin">
        <color indexed="64"/>
      </top>
      <bottom style="thin">
        <color indexed="55"/>
      </bottom>
      <diagonal/>
    </border>
    <border>
      <left/>
      <right style="thin">
        <color indexed="55"/>
      </right>
      <top style="thin">
        <color indexed="64"/>
      </top>
      <bottom style="thin">
        <color indexed="55"/>
      </bottom>
      <diagonal/>
    </border>
    <border>
      <left style="medium">
        <color indexed="64"/>
      </left>
      <right/>
      <top style="thin">
        <color indexed="64"/>
      </top>
      <bottom style="thin">
        <color indexed="55"/>
      </bottom>
      <diagonal/>
    </border>
    <border>
      <left style="medium">
        <color indexed="64"/>
      </left>
      <right/>
      <top style="medium">
        <color indexed="64"/>
      </top>
      <bottom/>
      <diagonal/>
    </border>
    <border>
      <left/>
      <right style="thin">
        <color indexed="55"/>
      </right>
      <top/>
      <bottom style="thin">
        <color indexed="55"/>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s>
  <cellStyleXfs count="3">
    <xf numFmtId="0" fontId="0"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cellStyleXfs>
  <cellXfs count="367">
    <xf numFmtId="0" fontId="0" fillId="0" borderId="0" xfId="0"/>
    <xf numFmtId="0" fontId="5" fillId="0" borderId="0" xfId="0" applyFont="1"/>
    <xf numFmtId="0" fontId="5" fillId="2" borderId="2" xfId="0" applyFont="1" applyFill="1" applyBorder="1"/>
    <xf numFmtId="0" fontId="5" fillId="3" borderId="2" xfId="0" applyFont="1" applyFill="1" applyBorder="1"/>
    <xf numFmtId="0" fontId="5" fillId="4" borderId="2" xfId="0" applyFont="1" applyFill="1" applyBorder="1"/>
    <xf numFmtId="0" fontId="5" fillId="5" borderId="2" xfId="0" applyFont="1" applyFill="1" applyBorder="1"/>
    <xf numFmtId="0" fontId="5" fillId="6" borderId="2" xfId="0" applyFont="1" applyFill="1" applyBorder="1"/>
    <xf numFmtId="0" fontId="5" fillId="7" borderId="2" xfId="0" applyFont="1" applyFill="1" applyBorder="1"/>
    <xf numFmtId="49" fontId="7" fillId="5" borderId="2" xfId="0" applyNumberFormat="1" applyFont="1" applyFill="1" applyBorder="1" applyAlignment="1">
      <alignment horizontal="center"/>
    </xf>
    <xf numFmtId="0" fontId="5" fillId="8" borderId="2" xfId="0" applyFont="1" applyFill="1" applyBorder="1"/>
    <xf numFmtId="0" fontId="5" fillId="0" borderId="2" xfId="0" applyFont="1" applyBorder="1"/>
    <xf numFmtId="0" fontId="5"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5" fillId="9" borderId="3" xfId="0" applyFont="1" applyFill="1" applyBorder="1" applyAlignment="1" applyProtection="1">
      <alignment horizontal="center" vertical="center"/>
      <protection hidden="1"/>
    </xf>
    <xf numFmtId="0" fontId="5" fillId="0" borderId="0" xfId="0" applyFont="1" applyAlignment="1" applyProtection="1">
      <alignment horizontal="center" vertical="center" textRotation="255"/>
      <protection hidden="1"/>
    </xf>
    <xf numFmtId="0" fontId="5" fillId="9" borderId="1" xfId="0" applyFont="1" applyFill="1" applyBorder="1" applyAlignment="1" applyProtection="1">
      <alignment horizontal="center" vertical="center"/>
      <protection hidden="1"/>
    </xf>
    <xf numFmtId="0" fontId="5" fillId="9" borderId="4" xfId="0" applyFont="1" applyFill="1" applyBorder="1" applyAlignment="1" applyProtection="1">
      <alignment horizontal="center" vertical="center"/>
      <protection hidden="1"/>
    </xf>
    <xf numFmtId="0" fontId="5" fillId="8" borderId="5" xfId="0" applyFont="1" applyFill="1" applyBorder="1" applyAlignment="1" applyProtection="1">
      <alignment horizontal="center" vertical="center"/>
      <protection hidden="1"/>
    </xf>
    <xf numFmtId="0" fontId="5" fillId="8" borderId="6" xfId="0" applyFont="1" applyFill="1" applyBorder="1" applyAlignment="1" applyProtection="1">
      <alignment horizontal="center" vertical="center"/>
      <protection hidden="1"/>
    </xf>
    <xf numFmtId="0" fontId="5" fillId="4" borderId="6" xfId="0" applyFont="1" applyFill="1" applyBorder="1" applyAlignment="1" applyProtection="1">
      <alignment horizontal="center" vertical="center"/>
      <protection hidden="1"/>
    </xf>
    <xf numFmtId="0" fontId="5" fillId="8" borderId="1" xfId="0" applyFont="1" applyFill="1" applyBorder="1" applyAlignment="1" applyProtection="1">
      <alignment horizontal="center" vertical="center"/>
      <protection hidden="1"/>
    </xf>
    <xf numFmtId="0" fontId="5" fillId="3" borderId="1" xfId="0" applyFont="1" applyFill="1" applyBorder="1" applyAlignment="1" applyProtection="1">
      <alignment horizontal="right" vertical="center"/>
      <protection hidden="1"/>
    </xf>
    <xf numFmtId="176" fontId="10" fillId="2" borderId="7" xfId="0" applyNumberFormat="1" applyFont="1" applyFill="1" applyBorder="1" applyAlignment="1" applyProtection="1">
      <alignment horizontal="right" vertical="center"/>
      <protection hidden="1"/>
    </xf>
    <xf numFmtId="0" fontId="5" fillId="3" borderId="8" xfId="0" applyFont="1" applyFill="1" applyBorder="1" applyAlignment="1" applyProtection="1">
      <alignment horizontal="right" vertical="center"/>
      <protection hidden="1"/>
    </xf>
    <xf numFmtId="176" fontId="10" fillId="2" borderId="9" xfId="0" applyNumberFormat="1" applyFont="1" applyFill="1" applyBorder="1" applyAlignment="1" applyProtection="1">
      <alignment horizontal="right" vertical="center"/>
      <protection hidden="1"/>
    </xf>
    <xf numFmtId="0" fontId="5" fillId="3" borderId="10" xfId="0" applyFont="1" applyFill="1" applyBorder="1" applyAlignment="1" applyProtection="1">
      <alignment horizontal="right" vertical="center"/>
      <protection hidden="1"/>
    </xf>
    <xf numFmtId="176" fontId="10" fillId="2" borderId="11" xfId="0" applyNumberFormat="1" applyFont="1" applyFill="1" applyBorder="1" applyAlignment="1" applyProtection="1">
      <alignment horizontal="right" vertical="center"/>
      <protection hidden="1"/>
    </xf>
    <xf numFmtId="0" fontId="5" fillId="0" borderId="1" xfId="0" applyFont="1" applyBorder="1" applyAlignment="1" applyProtection="1">
      <alignment horizontal="left" vertical="center" indent="1"/>
      <protection hidden="1"/>
    </xf>
    <xf numFmtId="0" fontId="5" fillId="8" borderId="2" xfId="0" applyFont="1" applyFill="1" applyBorder="1" applyAlignment="1">
      <alignment horizontal="right"/>
    </xf>
    <xf numFmtId="0" fontId="5" fillId="8" borderId="2" xfId="0" applyFont="1" applyFill="1" applyBorder="1" applyAlignment="1">
      <alignment horizontal="left"/>
    </xf>
    <xf numFmtId="0" fontId="5" fillId="8" borderId="12" xfId="0" applyFont="1" applyFill="1" applyBorder="1" applyAlignment="1" applyProtection="1">
      <alignment horizontal="center" vertical="center"/>
      <protection hidden="1"/>
    </xf>
    <xf numFmtId="0" fontId="5" fillId="9" borderId="0" xfId="0" applyFont="1" applyFill="1" applyAlignment="1" applyProtection="1">
      <alignment horizontal="center" vertical="center"/>
      <protection hidden="1"/>
    </xf>
    <xf numFmtId="0" fontId="16" fillId="0" borderId="0" xfId="0" applyFont="1" applyAlignment="1">
      <alignment wrapText="1"/>
    </xf>
    <xf numFmtId="0" fontId="12" fillId="0" borderId="0" xfId="0" applyFont="1" applyAlignment="1">
      <alignment vertical="top"/>
    </xf>
    <xf numFmtId="0" fontId="16" fillId="0" borderId="0" xfId="0" applyFont="1"/>
    <xf numFmtId="0" fontId="5" fillId="10" borderId="0" xfId="0" applyFont="1" applyFill="1" applyAlignment="1" applyProtection="1">
      <alignment vertical="center"/>
      <protection hidden="1"/>
    </xf>
    <xf numFmtId="0" fontId="5" fillId="10" borderId="0" xfId="0" applyFont="1" applyFill="1" applyAlignment="1" applyProtection="1">
      <alignment horizontal="center" vertical="center"/>
      <protection hidden="1"/>
    </xf>
    <xf numFmtId="0" fontId="11" fillId="10" borderId="0" xfId="0" applyFont="1" applyFill="1" applyAlignment="1" applyProtection="1">
      <alignment vertical="center"/>
      <protection hidden="1"/>
    </xf>
    <xf numFmtId="0" fontId="12" fillId="10" borderId="0" xfId="0" applyFont="1" applyFill="1" applyAlignment="1" applyProtection="1">
      <alignment horizontal="right" vertical="center"/>
      <protection hidden="1"/>
    </xf>
    <xf numFmtId="0" fontId="12" fillId="10" borderId="0" xfId="0" applyFont="1" applyFill="1" applyAlignment="1" applyProtection="1">
      <alignment horizontal="left" vertical="center"/>
      <protection hidden="1"/>
    </xf>
    <xf numFmtId="0" fontId="5" fillId="10" borderId="0" xfId="0" applyFont="1" applyFill="1" applyAlignment="1" applyProtection="1">
      <alignment horizontal="left" vertical="center" indent="1"/>
      <protection hidden="1"/>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right" vertical="center"/>
    </xf>
    <xf numFmtId="0" fontId="16" fillId="0" borderId="0" xfId="0" applyFont="1" applyAlignment="1" applyProtection="1">
      <alignment vertical="center"/>
      <protection hidden="1"/>
    </xf>
    <xf numFmtId="0" fontId="7" fillId="5" borderId="2" xfId="0" applyFont="1" applyFill="1" applyBorder="1"/>
    <xf numFmtId="49" fontId="7" fillId="5" borderId="2" xfId="0" applyNumberFormat="1" applyFont="1" applyFill="1" applyBorder="1" applyAlignment="1">
      <alignment horizontal="center" wrapText="1"/>
    </xf>
    <xf numFmtId="0" fontId="7" fillId="5" borderId="16" xfId="0" applyFont="1" applyFill="1" applyBorder="1"/>
    <xf numFmtId="0" fontId="7" fillId="3" borderId="16" xfId="0" applyFont="1" applyFill="1" applyBorder="1"/>
    <xf numFmtId="0" fontId="16" fillId="0" borderId="0" xfId="0" applyFont="1" applyAlignment="1">
      <alignment vertical="center"/>
    </xf>
    <xf numFmtId="0" fontId="16" fillId="10" borderId="0" xfId="0" applyFont="1" applyFill="1" applyAlignment="1" applyProtection="1">
      <alignment horizontal="left" vertical="center"/>
      <protection hidden="1"/>
    </xf>
    <xf numFmtId="0" fontId="16" fillId="0" borderId="0" xfId="0" applyFont="1" applyAlignment="1" applyProtection="1">
      <alignment horizontal="left" vertical="center"/>
      <protection hidden="1"/>
    </xf>
    <xf numFmtId="0" fontId="5" fillId="0" borderId="17" xfId="0" applyFont="1" applyBorder="1" applyAlignment="1" applyProtection="1">
      <alignment vertical="center"/>
      <protection hidden="1"/>
    </xf>
    <xf numFmtId="0" fontId="16" fillId="10" borderId="0" xfId="0" applyFont="1" applyFill="1" applyAlignment="1" applyProtection="1">
      <alignment horizontal="left"/>
      <protection hidden="1"/>
    </xf>
    <xf numFmtId="0" fontId="16" fillId="0" borderId="0" xfId="0" applyFont="1" applyAlignment="1" applyProtection="1">
      <alignment horizontal="left"/>
      <protection hidden="1"/>
    </xf>
    <xf numFmtId="0" fontId="16" fillId="10" borderId="0" xfId="0" applyFont="1" applyFill="1" applyAlignment="1" applyProtection="1">
      <alignment horizontal="left" vertical="top"/>
      <protection hidden="1"/>
    </xf>
    <xf numFmtId="0" fontId="16" fillId="0" borderId="0" xfId="0" applyFont="1" applyAlignment="1" applyProtection="1">
      <alignment horizontal="left" vertical="top"/>
      <protection hidden="1"/>
    </xf>
    <xf numFmtId="0" fontId="18" fillId="11" borderId="17" xfId="1" applyFont="1" applyFill="1" applyBorder="1" applyAlignment="1" applyProtection="1">
      <alignment vertical="center"/>
    </xf>
    <xf numFmtId="0" fontId="20" fillId="12" borderId="17" xfId="0" applyFont="1" applyFill="1" applyBorder="1" applyAlignment="1" applyProtection="1">
      <alignment horizontal="center" vertical="center"/>
      <protection hidden="1"/>
    </xf>
    <xf numFmtId="0" fontId="15" fillId="0" borderId="17" xfId="0" applyFont="1" applyBorder="1" applyAlignment="1" applyProtection="1">
      <alignment vertical="center"/>
      <protection hidden="1"/>
    </xf>
    <xf numFmtId="0" fontId="5" fillId="13" borderId="2" xfId="0" applyFont="1" applyFill="1" applyBorder="1"/>
    <xf numFmtId="49" fontId="5" fillId="0" borderId="1" xfId="0" applyNumberFormat="1" applyFont="1" applyBorder="1" applyAlignment="1" applyProtection="1">
      <alignment vertical="center"/>
      <protection locked="0"/>
    </xf>
    <xf numFmtId="49" fontId="5" fillId="8" borderId="1" xfId="0" applyNumberFormat="1" applyFont="1" applyFill="1" applyBorder="1" applyAlignment="1" applyProtection="1">
      <alignment horizontal="center" vertical="center"/>
      <protection hidden="1"/>
    </xf>
    <xf numFmtId="0" fontId="8" fillId="0" borderId="0" xfId="0" applyFont="1" applyAlignment="1">
      <alignment vertical="top"/>
    </xf>
    <xf numFmtId="0" fontId="12" fillId="10" borderId="0" xfId="0" applyFont="1" applyFill="1" applyAlignment="1" applyProtection="1">
      <alignment vertical="center"/>
      <protection hidden="1"/>
    </xf>
    <xf numFmtId="49" fontId="5" fillId="0" borderId="7" xfId="0" applyNumberFormat="1" applyFont="1" applyBorder="1" applyAlignment="1" applyProtection="1">
      <alignment horizontal="left" vertical="center" wrapText="1"/>
      <protection locked="0"/>
    </xf>
    <xf numFmtId="0" fontId="12" fillId="10" borderId="0" xfId="0" applyFont="1" applyFill="1" applyAlignment="1" applyProtection="1">
      <alignment horizontal="left" vertical="center" indent="1"/>
      <protection hidden="1"/>
    </xf>
    <xf numFmtId="0" fontId="4" fillId="11" borderId="17" xfId="1" applyFill="1" applyBorder="1" applyAlignment="1" applyProtection="1">
      <alignment vertical="center"/>
    </xf>
    <xf numFmtId="0" fontId="25" fillId="0" borderId="0" xfId="0" applyFont="1" applyAlignment="1" applyProtection="1">
      <alignment vertical="center"/>
      <protection hidden="1"/>
    </xf>
    <xf numFmtId="0" fontId="25" fillId="0" borderId="0" xfId="0" applyFont="1" applyAlignment="1" applyProtection="1">
      <alignment horizontal="left" vertical="center"/>
      <protection hidden="1"/>
    </xf>
    <xf numFmtId="0" fontId="25" fillId="0" borderId="0" xfId="0" applyFont="1" applyAlignment="1" applyProtection="1">
      <alignment vertical="center" wrapText="1"/>
      <protection hidden="1"/>
    </xf>
    <xf numFmtId="0" fontId="25" fillId="0" borderId="17" xfId="0" applyFont="1" applyBorder="1" applyAlignment="1" applyProtection="1">
      <alignment vertical="center"/>
      <protection hidden="1"/>
    </xf>
    <xf numFmtId="0" fontId="0" fillId="0" borderId="0" xfId="0" applyAlignment="1">
      <alignment vertical="center"/>
    </xf>
    <xf numFmtId="0" fontId="5" fillId="0" borderId="6" xfId="0" applyFont="1" applyBorder="1" applyAlignment="1" applyProtection="1">
      <alignment horizontal="left" vertical="top" wrapText="1" shrinkToFit="1"/>
      <protection hidden="1"/>
    </xf>
    <xf numFmtId="0" fontId="0" fillId="0" borderId="18" xfId="0" applyBorder="1" applyAlignment="1">
      <alignment horizontal="left" vertical="top" wrapText="1" shrinkToFit="1"/>
    </xf>
    <xf numFmtId="0" fontId="25" fillId="10" borderId="0" xfId="0" applyFont="1" applyFill="1" applyAlignment="1" applyProtection="1">
      <alignment vertical="center"/>
      <protection hidden="1"/>
    </xf>
    <xf numFmtId="0" fontId="20" fillId="10" borderId="0" xfId="0" applyFont="1" applyFill="1" applyAlignment="1" applyProtection="1">
      <alignment horizontal="left"/>
      <protection hidden="1"/>
    </xf>
    <xf numFmtId="0" fontId="20" fillId="0" borderId="0" xfId="0" applyFont="1" applyAlignment="1" applyProtection="1">
      <alignment horizontal="left"/>
      <protection hidden="1"/>
    </xf>
    <xf numFmtId="0" fontId="20" fillId="10" borderId="0" xfId="0" applyFont="1" applyFill="1" applyAlignment="1" applyProtection="1">
      <alignment horizontal="left" vertical="center"/>
      <protection hidden="1"/>
    </xf>
    <xf numFmtId="0" fontId="20" fillId="0" borderId="0" xfId="0" applyFont="1" applyAlignment="1" applyProtection="1">
      <alignment horizontal="left" vertical="center"/>
      <protection hidden="1"/>
    </xf>
    <xf numFmtId="0" fontId="25" fillId="0" borderId="0" xfId="0" applyFont="1" applyAlignment="1" applyProtection="1">
      <alignment horizontal="left" vertical="center" wrapText="1"/>
      <protection hidden="1"/>
    </xf>
    <xf numFmtId="0" fontId="20" fillId="10" borderId="0" xfId="0" applyFont="1" applyFill="1" applyAlignment="1" applyProtection="1">
      <alignment horizontal="left" vertical="top"/>
      <protection hidden="1"/>
    </xf>
    <xf numFmtId="0" fontId="20" fillId="0" borderId="0" xfId="0" applyFont="1" applyAlignment="1" applyProtection="1">
      <alignment horizontal="left" vertical="top"/>
      <protection hidden="1"/>
    </xf>
    <xf numFmtId="0" fontId="25" fillId="10" borderId="0" xfId="0" applyFont="1" applyFill="1" applyProtection="1">
      <protection hidden="1"/>
    </xf>
    <xf numFmtId="176" fontId="25" fillId="10" borderId="0" xfId="0" applyNumberFormat="1" applyFont="1" applyFill="1" applyAlignment="1" applyProtection="1">
      <alignment horizontal="left" vertical="center"/>
      <protection hidden="1"/>
    </xf>
    <xf numFmtId="0" fontId="25" fillId="10" borderId="0" xfId="0" applyFont="1" applyFill="1" applyAlignment="1" applyProtection="1">
      <alignment horizontal="left" vertical="center"/>
      <protection hidden="1"/>
    </xf>
    <xf numFmtId="0" fontId="21" fillId="12" borderId="19" xfId="0" applyFont="1" applyFill="1" applyBorder="1" applyAlignment="1">
      <alignment horizontal="left" vertical="center" indent="1"/>
    </xf>
    <xf numFmtId="0" fontId="20" fillId="12" borderId="20" xfId="0" applyFont="1" applyFill="1" applyBorder="1" applyAlignment="1">
      <alignment horizontal="left" vertical="center" indent="1"/>
    </xf>
    <xf numFmtId="0" fontId="5" fillId="0" borderId="0" xfId="0" applyFont="1" applyAlignment="1">
      <alignment horizontal="center"/>
    </xf>
    <xf numFmtId="0" fontId="5" fillId="5" borderId="2" xfId="0" applyFont="1" applyFill="1" applyBorder="1" applyAlignment="1">
      <alignment horizontal="center"/>
    </xf>
    <xf numFmtId="0" fontId="5" fillId="4" borderId="2" xfId="0" applyFont="1" applyFill="1" applyBorder="1" applyAlignment="1">
      <alignment horizontal="center"/>
    </xf>
    <xf numFmtId="0" fontId="5" fillId="8" borderId="2" xfId="0" applyFont="1" applyFill="1" applyBorder="1" applyAlignment="1">
      <alignment horizontal="center"/>
    </xf>
    <xf numFmtId="0" fontId="16" fillId="0" borderId="0" xfId="0" applyFont="1" applyAlignment="1">
      <alignment horizontal="center" wrapText="1"/>
    </xf>
    <xf numFmtId="0" fontId="5" fillId="7" borderId="2" xfId="0" applyFont="1" applyFill="1" applyBorder="1" applyAlignment="1">
      <alignment horizontal="center"/>
    </xf>
    <xf numFmtId="0" fontId="5" fillId="6" borderId="2" xfId="0" applyFont="1" applyFill="1" applyBorder="1" applyAlignment="1">
      <alignment horizontal="center"/>
    </xf>
    <xf numFmtId="0" fontId="5" fillId="10" borderId="21" xfId="0" applyFont="1" applyFill="1" applyBorder="1" applyAlignment="1" applyProtection="1">
      <alignment vertical="center"/>
      <protection hidden="1"/>
    </xf>
    <xf numFmtId="0" fontId="9" fillId="4" borderId="5" xfId="1" applyFont="1" applyFill="1" applyBorder="1" applyAlignment="1" applyProtection="1">
      <alignment horizontal="center" vertical="center"/>
      <protection hidden="1"/>
    </xf>
    <xf numFmtId="0" fontId="5" fillId="2" borderId="2" xfId="0" applyFont="1" applyFill="1" applyBorder="1" applyAlignment="1">
      <alignment horizontal="right"/>
    </xf>
    <xf numFmtId="0" fontId="17" fillId="0" borderId="0" xfId="0" applyFont="1"/>
    <xf numFmtId="0" fontId="5" fillId="13" borderId="2" xfId="0" applyFont="1" applyFill="1" applyBorder="1" applyAlignment="1">
      <alignment horizontal="center"/>
    </xf>
    <xf numFmtId="14" fontId="17" fillId="0" borderId="0" xfId="0" applyNumberFormat="1" applyFont="1"/>
    <xf numFmtId="49" fontId="7" fillId="0" borderId="0" xfId="0" applyNumberFormat="1" applyFont="1" applyAlignment="1">
      <alignment horizontal="center"/>
    </xf>
    <xf numFmtId="0" fontId="7" fillId="0" borderId="0" xfId="0" applyFont="1"/>
    <xf numFmtId="0" fontId="7" fillId="3" borderId="2" xfId="0" applyFont="1" applyFill="1" applyBorder="1"/>
    <xf numFmtId="0" fontId="7" fillId="0" borderId="0" xfId="0" applyFont="1" applyAlignment="1">
      <alignment wrapText="1"/>
    </xf>
    <xf numFmtId="0" fontId="0" fillId="0" borderId="1" xfId="0" applyBorder="1" applyAlignment="1" applyProtection="1">
      <alignment vertical="center"/>
      <protection hidden="1"/>
    </xf>
    <xf numFmtId="0" fontId="0" fillId="0" borderId="6" xfId="0" applyBorder="1" applyAlignment="1" applyProtection="1">
      <alignment horizontal="left" vertical="center" indent="1"/>
      <protection hidden="1"/>
    </xf>
    <xf numFmtId="0" fontId="9" fillId="9" borderId="22" xfId="1" applyFont="1" applyFill="1" applyBorder="1" applyAlignment="1" applyProtection="1">
      <alignment horizontal="center" vertical="center"/>
      <protection hidden="1"/>
    </xf>
    <xf numFmtId="0" fontId="5" fillId="9" borderId="22" xfId="0" applyFont="1" applyFill="1" applyBorder="1" applyAlignment="1" applyProtection="1">
      <alignment horizontal="center"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left"/>
      <protection hidden="1"/>
    </xf>
    <xf numFmtId="0" fontId="6" fillId="0" borderId="0" xfId="0" applyFont="1" applyAlignment="1" applyProtection="1">
      <alignment horizontal="left" vertical="center"/>
      <protection hidden="1"/>
    </xf>
    <xf numFmtId="0" fontId="6" fillId="0" borderId="0" xfId="0" applyFont="1" applyAlignment="1" applyProtection="1">
      <alignment horizontal="left" vertical="top"/>
      <protection hidden="1"/>
    </xf>
    <xf numFmtId="0" fontId="6" fillId="0" borderId="17" xfId="0" applyFont="1" applyBorder="1" applyAlignment="1" applyProtection="1">
      <alignment vertical="center"/>
      <protection hidden="1"/>
    </xf>
    <xf numFmtId="0" fontId="30" fillId="0" borderId="0" xfId="0" applyFont="1" applyAlignment="1" applyProtection="1">
      <alignment vertical="center"/>
      <protection hidden="1"/>
    </xf>
    <xf numFmtId="14" fontId="30" fillId="0" borderId="0" xfId="0" applyNumberFormat="1" applyFont="1" applyAlignment="1" applyProtection="1">
      <alignment horizontal="left" vertical="center"/>
      <protection hidden="1"/>
    </xf>
    <xf numFmtId="0" fontId="30" fillId="0" borderId="0" xfId="0" applyFont="1" applyAlignment="1" applyProtection="1">
      <alignment horizontal="left" vertical="center"/>
      <protection hidden="1"/>
    </xf>
    <xf numFmtId="0" fontId="20" fillId="10" borderId="0" xfId="0" applyFont="1" applyFill="1" applyAlignment="1" applyProtection="1">
      <alignment vertical="center"/>
      <protection hidden="1"/>
    </xf>
    <xf numFmtId="0" fontId="20" fillId="10" borderId="0" xfId="0" applyFont="1" applyFill="1" applyAlignment="1" applyProtection="1">
      <alignment horizontal="right" vertical="center"/>
      <protection hidden="1"/>
    </xf>
    <xf numFmtId="0" fontId="25" fillId="10" borderId="0" xfId="0" applyFont="1" applyFill="1" applyAlignment="1" applyProtection="1">
      <alignment horizontal="right" vertical="center"/>
      <protection hidden="1"/>
    </xf>
    <xf numFmtId="177" fontId="5" fillId="8" borderId="2" xfId="0" applyNumberFormat="1" applyFont="1" applyFill="1" applyBorder="1"/>
    <xf numFmtId="0" fontId="25" fillId="0" borderId="23" xfId="0" applyFont="1" applyBorder="1" applyAlignment="1" applyProtection="1">
      <alignment vertical="center"/>
      <protection hidden="1"/>
    </xf>
    <xf numFmtId="0" fontId="8" fillId="0" borderId="0" xfId="0" applyFont="1"/>
    <xf numFmtId="0" fontId="8" fillId="0" borderId="0" xfId="0" applyFont="1" applyAlignment="1" applyProtection="1">
      <alignment vertical="center"/>
      <protection hidden="1"/>
    </xf>
    <xf numFmtId="0" fontId="5" fillId="4" borderId="2" xfId="0" applyFont="1" applyFill="1" applyBorder="1" applyAlignment="1">
      <alignment wrapText="1"/>
    </xf>
    <xf numFmtId="0" fontId="5" fillId="14" borderId="2" xfId="0" applyFont="1" applyFill="1" applyBorder="1" applyAlignment="1">
      <alignment horizontal="center"/>
    </xf>
    <xf numFmtId="0" fontId="5" fillId="14" borderId="2" xfId="0" applyFont="1" applyFill="1" applyBorder="1"/>
    <xf numFmtId="0" fontId="16" fillId="11" borderId="17" xfId="0" applyFont="1" applyFill="1" applyBorder="1" applyAlignment="1">
      <alignment horizontal="left" vertical="center" indent="1"/>
    </xf>
    <xf numFmtId="0" fontId="0" fillId="0" borderId="18" xfId="0" applyBorder="1" applyAlignment="1">
      <alignment horizontal="right" vertical="center"/>
    </xf>
    <xf numFmtId="0" fontId="5" fillId="0" borderId="18" xfId="0" applyFont="1" applyBorder="1" applyAlignment="1">
      <alignment horizontal="right" vertical="center" wrapText="1" shrinkToFit="1"/>
    </xf>
    <xf numFmtId="0" fontId="10" fillId="2" borderId="1" xfId="0" applyFont="1" applyFill="1" applyBorder="1" applyAlignment="1">
      <alignment horizontal="center" vertical="center"/>
    </xf>
    <xf numFmtId="0" fontId="25" fillId="10" borderId="0" xfId="0" applyFont="1" applyFill="1" applyAlignment="1" applyProtection="1">
      <alignment vertical="center"/>
      <protection locked="0" hidden="1"/>
    </xf>
    <xf numFmtId="0" fontId="28" fillId="10" borderId="14" xfId="1" applyFont="1" applyFill="1" applyBorder="1" applyAlignment="1" applyProtection="1">
      <alignment horizontal="left" vertical="center" wrapText="1"/>
      <protection hidden="1"/>
    </xf>
    <xf numFmtId="6" fontId="14" fillId="2" borderId="12" xfId="0" applyNumberFormat="1" applyFont="1" applyFill="1" applyBorder="1" applyAlignment="1" applyProtection="1">
      <alignment vertical="center" wrapText="1"/>
      <protection hidden="1"/>
    </xf>
    <xf numFmtId="0" fontId="0" fillId="0" borderId="14" xfId="0" applyBorder="1" applyAlignment="1">
      <alignment vertical="center"/>
    </xf>
    <xf numFmtId="0" fontId="6" fillId="3" borderId="24" xfId="0" applyFont="1" applyFill="1" applyBorder="1" applyAlignment="1" applyProtection="1">
      <alignment horizontal="center" vertical="center" wrapText="1"/>
      <protection hidden="1"/>
    </xf>
    <xf numFmtId="0" fontId="5" fillId="10" borderId="2" xfId="0" applyFont="1" applyFill="1" applyBorder="1"/>
    <xf numFmtId="0" fontId="4" fillId="10" borderId="0" xfId="1" applyFill="1" applyAlignment="1" applyProtection="1">
      <alignment horizontal="right" vertical="center"/>
      <protection hidden="1"/>
    </xf>
    <xf numFmtId="0" fontId="15" fillId="0" borderId="25" xfId="0" applyFont="1" applyBorder="1" applyAlignment="1" applyProtection="1">
      <alignment vertical="center"/>
      <protection hidden="1"/>
    </xf>
    <xf numFmtId="49" fontId="15" fillId="0" borderId="26" xfId="0" applyNumberFormat="1" applyFont="1" applyBorder="1" applyAlignment="1" applyProtection="1">
      <alignment vertical="center"/>
      <protection hidden="1"/>
    </xf>
    <xf numFmtId="0" fontId="12" fillId="0" borderId="0" xfId="0" applyFont="1" applyProtection="1">
      <protection hidden="1"/>
    </xf>
    <xf numFmtId="0" fontId="12" fillId="0" borderId="0" xfId="0" applyFont="1" applyAlignment="1" applyProtection="1">
      <alignment vertical="top"/>
      <protection hidden="1"/>
    </xf>
    <xf numFmtId="0" fontId="7" fillId="9" borderId="0" xfId="0" applyFont="1" applyFill="1"/>
    <xf numFmtId="0" fontId="5" fillId="0" borderId="27" xfId="0" applyFont="1" applyBorder="1" applyAlignment="1" applyProtection="1">
      <alignment horizontal="left" vertical="center" wrapText="1" indent="1"/>
      <protection hidden="1"/>
    </xf>
    <xf numFmtId="0" fontId="5" fillId="0" borderId="28" xfId="0" applyFont="1" applyBorder="1" applyAlignment="1" applyProtection="1">
      <alignment horizontal="left" vertical="center" wrapText="1" indent="1"/>
      <protection hidden="1"/>
    </xf>
    <xf numFmtId="0" fontId="15" fillId="2" borderId="2" xfId="0" applyFont="1" applyFill="1" applyBorder="1" applyAlignment="1" applyProtection="1">
      <alignment horizontal="center" vertical="center"/>
      <protection hidden="1"/>
    </xf>
    <xf numFmtId="0" fontId="4" fillId="9" borderId="1" xfId="1" applyFill="1" applyBorder="1" applyAlignment="1" applyProtection="1">
      <alignment horizontal="center" vertical="center" shrinkToFit="1"/>
      <protection hidden="1"/>
    </xf>
    <xf numFmtId="0" fontId="9" fillId="9" borderId="29" xfId="1" applyFont="1" applyFill="1" applyBorder="1" applyAlignment="1" applyProtection="1">
      <alignment horizontal="center" vertical="center"/>
      <protection hidden="1"/>
    </xf>
    <xf numFmtId="0" fontId="5" fillId="0" borderId="6" xfId="1" applyFont="1" applyFill="1" applyBorder="1" applyAlignment="1" applyProtection="1">
      <alignment horizontal="right" vertical="center" shrinkToFit="1"/>
      <protection hidden="1"/>
    </xf>
    <xf numFmtId="0" fontId="0" fillId="0" borderId="18" xfId="0" applyBorder="1" applyAlignment="1">
      <alignment horizontal="right"/>
    </xf>
    <xf numFmtId="0" fontId="15" fillId="2" borderId="25" xfId="0" applyFont="1" applyFill="1" applyBorder="1" applyAlignment="1" applyProtection="1">
      <alignment horizontal="left" vertical="center"/>
      <protection hidden="1"/>
    </xf>
    <xf numFmtId="0" fontId="25" fillId="0" borderId="0" xfId="0" applyFont="1" applyAlignment="1" applyProtection="1">
      <alignment horizontal="center" vertical="center"/>
      <protection hidden="1"/>
    </xf>
    <xf numFmtId="0" fontId="25" fillId="0" borderId="0" xfId="0" applyFont="1" applyAlignment="1" applyProtection="1">
      <alignment horizontal="center" vertical="center"/>
      <protection locked="0" hidden="1"/>
    </xf>
    <xf numFmtId="49" fontId="25" fillId="0" borderId="0" xfId="0" applyNumberFormat="1" applyFont="1" applyAlignment="1" applyProtection="1">
      <alignment horizontal="center" vertical="center"/>
      <protection hidden="1"/>
    </xf>
    <xf numFmtId="0" fontId="15" fillId="2" borderId="26" xfId="0" applyFont="1" applyFill="1" applyBorder="1" applyAlignment="1" applyProtection="1">
      <alignment horizontal="left" vertical="center"/>
      <protection hidden="1"/>
    </xf>
    <xf numFmtId="0" fontId="33" fillId="15" borderId="25" xfId="0" applyFont="1" applyFill="1" applyBorder="1" applyAlignment="1" applyProtection="1">
      <alignment horizontal="right" vertical="center"/>
      <protection hidden="1"/>
    </xf>
    <xf numFmtId="0" fontId="33" fillId="15" borderId="30" xfId="0" applyFont="1" applyFill="1" applyBorder="1" applyAlignment="1" applyProtection="1">
      <alignment horizontal="right" vertical="center"/>
      <protection hidden="1"/>
    </xf>
    <xf numFmtId="0" fontId="31" fillId="15" borderId="31" xfId="0" applyFont="1" applyFill="1" applyBorder="1" applyAlignment="1" applyProtection="1">
      <alignment horizontal="right" vertical="center"/>
      <protection hidden="1"/>
    </xf>
    <xf numFmtId="0" fontId="31" fillId="0" borderId="0" xfId="0" applyFont="1" applyAlignment="1">
      <alignment vertical="center"/>
    </xf>
    <xf numFmtId="0" fontId="31" fillId="0" borderId="0" xfId="0" applyFont="1"/>
    <xf numFmtId="0" fontId="13" fillId="0" borderId="0" xfId="0" applyFont="1" applyAlignment="1">
      <alignment vertical="center"/>
    </xf>
    <xf numFmtId="0" fontId="13" fillId="0" borderId="0" xfId="0" applyFont="1"/>
    <xf numFmtId="0" fontId="8" fillId="0" borderId="0" xfId="0" applyFont="1" applyAlignment="1" applyProtection="1">
      <alignment horizontal="center" vertical="center"/>
      <protection hidden="1"/>
    </xf>
    <xf numFmtId="0" fontId="7" fillId="5" borderId="0" xfId="0" applyFont="1" applyFill="1"/>
    <xf numFmtId="0" fontId="25" fillId="0" borderId="0" xfId="0" applyFont="1" applyAlignment="1" applyProtection="1">
      <alignment horizontal="left" vertical="center"/>
      <protection locked="0" hidden="1"/>
    </xf>
    <xf numFmtId="0" fontId="15" fillId="11" borderId="32" xfId="0" applyFont="1" applyFill="1" applyBorder="1" applyAlignment="1" applyProtection="1">
      <alignment horizontal="right" vertical="center"/>
      <protection hidden="1"/>
    </xf>
    <xf numFmtId="0" fontId="15" fillId="11" borderId="33" xfId="0" applyFont="1" applyFill="1" applyBorder="1" applyAlignment="1" applyProtection="1">
      <alignment horizontal="right" vertical="center"/>
      <protection hidden="1"/>
    </xf>
    <xf numFmtId="0" fontId="15" fillId="0" borderId="34" xfId="0" applyFont="1" applyBorder="1" applyAlignment="1" applyProtection="1">
      <alignment vertical="center"/>
      <protection locked="0"/>
    </xf>
    <xf numFmtId="0" fontId="15" fillId="0" borderId="35" xfId="0" applyFont="1" applyBorder="1" applyAlignment="1" applyProtection="1">
      <alignment vertical="center"/>
      <protection hidden="1"/>
    </xf>
    <xf numFmtId="0" fontId="5" fillId="16" borderId="2" xfId="0" applyFont="1" applyFill="1" applyBorder="1"/>
    <xf numFmtId="0" fontId="34" fillId="17" borderId="36" xfId="0" applyFont="1" applyFill="1" applyBorder="1" applyAlignment="1" applyProtection="1">
      <alignment vertical="center" wrapText="1"/>
      <protection hidden="1"/>
    </xf>
    <xf numFmtId="0" fontId="35" fillId="17" borderId="36" xfId="0" applyFont="1" applyFill="1" applyBorder="1" applyAlignment="1" applyProtection="1">
      <alignment vertical="center"/>
      <protection hidden="1"/>
    </xf>
    <xf numFmtId="0" fontId="36" fillId="17" borderId="36" xfId="0" applyFont="1" applyFill="1" applyBorder="1" applyAlignment="1" applyProtection="1">
      <alignment vertical="center"/>
      <protection hidden="1"/>
    </xf>
    <xf numFmtId="0" fontId="37" fillId="17" borderId="36" xfId="0" applyFont="1" applyFill="1" applyBorder="1" applyAlignment="1" applyProtection="1">
      <alignment vertical="center" wrapText="1"/>
      <protection hidden="1"/>
    </xf>
    <xf numFmtId="0" fontId="44" fillId="18" borderId="7" xfId="1" applyNumberFormat="1" applyFont="1" applyFill="1" applyBorder="1" applyAlignment="1" applyProtection="1">
      <alignment horizontal="center" vertical="center"/>
      <protection hidden="1"/>
    </xf>
    <xf numFmtId="0" fontId="50" fillId="0" borderId="0" xfId="0" applyFont="1" applyAlignment="1" applyProtection="1">
      <alignment horizontal="center" vertical="center"/>
      <protection hidden="1"/>
    </xf>
    <xf numFmtId="49" fontId="50" fillId="0" borderId="0" xfId="0" applyNumberFormat="1" applyFont="1" applyAlignment="1" applyProtection="1">
      <alignment horizontal="center" vertical="center"/>
      <protection hidden="1"/>
    </xf>
    <xf numFmtId="0" fontId="50" fillId="0" borderId="0" xfId="0" applyFont="1" applyAlignment="1" applyProtection="1">
      <alignment horizontal="center" vertical="center"/>
      <protection locked="0" hidden="1"/>
    </xf>
    <xf numFmtId="0" fontId="51" fillId="0" borderId="0" xfId="0" applyFont="1"/>
    <xf numFmtId="0" fontId="52" fillId="0" borderId="0" xfId="0" applyFont="1"/>
    <xf numFmtId="0" fontId="26" fillId="11" borderId="19" xfId="0" applyFont="1" applyFill="1" applyBorder="1" applyAlignment="1">
      <alignment horizontal="left" vertical="center" indent="1"/>
    </xf>
    <xf numFmtId="0" fontId="26" fillId="11" borderId="20" xfId="0" applyFont="1" applyFill="1" applyBorder="1" applyAlignment="1">
      <alignment horizontal="left" vertical="center" indent="1"/>
    </xf>
    <xf numFmtId="0" fontId="5" fillId="0" borderId="18" xfId="0" applyFont="1" applyBorder="1" applyAlignment="1">
      <alignment horizontal="left" vertical="center"/>
    </xf>
    <xf numFmtId="0" fontId="0" fillId="0" borderId="18" xfId="0" applyBorder="1" applyAlignment="1">
      <alignment vertical="center"/>
    </xf>
    <xf numFmtId="0" fontId="0" fillId="0" borderId="39" xfId="0" applyBorder="1" applyAlignment="1">
      <alignment vertical="center"/>
    </xf>
    <xf numFmtId="0" fontId="5" fillId="0" borderId="5" xfId="0" applyFont="1" applyBorder="1" applyAlignment="1" applyProtection="1">
      <alignment vertical="center"/>
      <protection hidden="1"/>
    </xf>
    <xf numFmtId="0" fontId="0" fillId="0" borderId="27" xfId="0" applyBorder="1" applyAlignment="1" applyProtection="1">
      <alignment vertical="center"/>
      <protection hidden="1"/>
    </xf>
    <xf numFmtId="0" fontId="0" fillId="0" borderId="28" xfId="0" applyBorder="1" applyAlignment="1" applyProtection="1">
      <alignment vertical="center"/>
      <protection hidden="1"/>
    </xf>
    <xf numFmtId="49" fontId="5" fillId="0" borderId="6" xfId="0" applyNumberFormat="1" applyFont="1" applyBorder="1" applyAlignment="1" applyProtection="1">
      <alignment horizontal="left" vertical="center"/>
      <protection locked="0"/>
    </xf>
    <xf numFmtId="49" fontId="0" fillId="0" borderId="18" xfId="0" applyNumberFormat="1" applyBorder="1" applyAlignment="1" applyProtection="1">
      <alignment horizontal="left" vertical="center"/>
      <protection locked="0"/>
    </xf>
    <xf numFmtId="49" fontId="0" fillId="0" borderId="40" xfId="0" applyNumberFormat="1" applyBorder="1" applyAlignment="1" applyProtection="1">
      <alignment horizontal="left" vertical="center"/>
      <protection locked="0"/>
    </xf>
    <xf numFmtId="0" fontId="5" fillId="0" borderId="6" xfId="0" applyFont="1" applyBorder="1" applyAlignment="1" applyProtection="1">
      <alignment vertical="center"/>
      <protection hidden="1"/>
    </xf>
    <xf numFmtId="0" fontId="0" fillId="0" borderId="18" xfId="0" applyBorder="1" applyAlignment="1" applyProtection="1">
      <alignment vertical="center"/>
      <protection hidden="1"/>
    </xf>
    <xf numFmtId="0" fontId="0" fillId="0" borderId="39" xfId="0" applyBorder="1" applyAlignment="1" applyProtection="1">
      <alignment vertical="center"/>
      <protection hidden="1"/>
    </xf>
    <xf numFmtId="49" fontId="5" fillId="0" borderId="12" xfId="0" applyNumberFormat="1" applyFont="1" applyBorder="1" applyAlignment="1" applyProtection="1">
      <alignment horizontal="left" vertical="center"/>
      <protection locked="0"/>
    </xf>
    <xf numFmtId="49" fontId="0" fillId="0" borderId="41" xfId="0" applyNumberFormat="1" applyBorder="1" applyAlignment="1" applyProtection="1">
      <alignment horizontal="left" vertical="center"/>
      <protection locked="0"/>
    </xf>
    <xf numFmtId="49" fontId="0" fillId="0" borderId="42" xfId="0" applyNumberFormat="1" applyBorder="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43" xfId="0" applyNumberFormat="1" applyBorder="1" applyAlignment="1" applyProtection="1">
      <alignment horizontal="left" vertical="center"/>
      <protection locked="0"/>
    </xf>
    <xf numFmtId="0" fontId="24" fillId="11" borderId="44" xfId="0" applyFont="1" applyFill="1" applyBorder="1" applyAlignment="1">
      <alignment horizontal="left" vertical="center" wrapText="1" indent="1"/>
    </xf>
    <xf numFmtId="0" fontId="1" fillId="0" borderId="45" xfId="0" applyFont="1" applyBorder="1" applyAlignment="1">
      <alignment horizontal="left" vertical="center" wrapText="1" indent="1"/>
    </xf>
    <xf numFmtId="0" fontId="1" fillId="0" borderId="19" xfId="0" applyFont="1" applyBorder="1" applyAlignment="1">
      <alignment horizontal="left" vertical="center" wrapText="1" indent="1"/>
    </xf>
    <xf numFmtId="0" fontId="1" fillId="0" borderId="20" xfId="0" applyFont="1" applyBorder="1" applyAlignment="1">
      <alignment horizontal="left" vertical="center" wrapText="1" indent="1"/>
    </xf>
    <xf numFmtId="0" fontId="22" fillId="19" borderId="44" xfId="1" applyFont="1" applyFill="1" applyBorder="1" applyAlignment="1" applyProtection="1">
      <alignment horizontal="center" vertical="center"/>
      <protection hidden="1"/>
    </xf>
    <xf numFmtId="0" fontId="0" fillId="0" borderId="45"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0" fillId="12" borderId="37" xfId="0" applyFont="1" applyFill="1" applyBorder="1" applyAlignment="1">
      <alignment horizontal="left" vertical="center"/>
    </xf>
    <xf numFmtId="0" fontId="0" fillId="0" borderId="38" xfId="0" applyBorder="1" applyAlignment="1">
      <alignment horizontal="left" vertical="center"/>
    </xf>
    <xf numFmtId="0" fontId="5" fillId="0" borderId="46" xfId="0" applyFont="1" applyBorder="1" applyAlignment="1" applyProtection="1">
      <alignment vertical="center"/>
      <protection hidden="1"/>
    </xf>
    <xf numFmtId="0" fontId="0" fillId="0" borderId="46" xfId="0" applyBorder="1" applyAlignment="1">
      <alignment vertical="center"/>
    </xf>
    <xf numFmtId="0" fontId="26" fillId="11" borderId="44" xfId="0" applyFont="1" applyFill="1" applyBorder="1" applyAlignment="1">
      <alignment horizontal="left" vertical="center" wrapText="1" indent="1"/>
    </xf>
    <xf numFmtId="0" fontId="0" fillId="0" borderId="45" xfId="0" applyBorder="1" applyAlignment="1">
      <alignment horizontal="left" vertical="center" indent="1"/>
    </xf>
    <xf numFmtId="0" fontId="0" fillId="0" borderId="19" xfId="0" applyBorder="1" applyAlignment="1">
      <alignment horizontal="left" vertical="center" indent="1"/>
    </xf>
    <xf numFmtId="0" fontId="0" fillId="0" borderId="20" xfId="0" applyBorder="1" applyAlignment="1">
      <alignment horizontal="left" vertical="center" indent="1"/>
    </xf>
    <xf numFmtId="0" fontId="19" fillId="11" borderId="44" xfId="1" applyFont="1" applyFill="1" applyBorder="1" applyAlignment="1" applyProtection="1">
      <alignment horizontal="left" vertical="center" wrapText="1" indent="1"/>
    </xf>
    <xf numFmtId="0" fontId="19" fillId="0" borderId="45" xfId="1" applyFont="1" applyBorder="1" applyAlignment="1" applyProtection="1">
      <alignment horizontal="left" vertical="center" wrapText="1" indent="1"/>
    </xf>
    <xf numFmtId="0" fontId="19" fillId="0" borderId="19" xfId="1" applyFont="1" applyBorder="1" applyAlignment="1" applyProtection="1">
      <alignment horizontal="left" vertical="center" wrapText="1" indent="1"/>
    </xf>
    <xf numFmtId="0" fontId="19" fillId="0" borderId="20" xfId="1" applyFont="1" applyBorder="1" applyAlignment="1" applyProtection="1">
      <alignment horizontal="left" vertical="center" wrapText="1" indent="1"/>
    </xf>
    <xf numFmtId="0" fontId="22" fillId="19" borderId="17" xfId="1" applyFont="1" applyFill="1" applyBorder="1" applyAlignment="1" applyProtection="1">
      <alignment horizontal="center" vertical="center"/>
      <protection hidden="1"/>
    </xf>
    <xf numFmtId="0" fontId="23" fillId="0" borderId="17" xfId="0" applyFont="1" applyBorder="1" applyAlignment="1">
      <alignment vertical="center"/>
    </xf>
    <xf numFmtId="0" fontId="24" fillId="0" borderId="0" xfId="0" applyFont="1" applyAlignment="1">
      <alignment horizontal="left" vertical="top" wrapText="1"/>
    </xf>
    <xf numFmtId="0" fontId="24" fillId="0" borderId="53" xfId="0" applyFont="1" applyBorder="1" applyAlignment="1">
      <alignment horizontal="left" vertical="top" wrapText="1"/>
    </xf>
    <xf numFmtId="0" fontId="16" fillId="11" borderId="54" xfId="0" applyFont="1" applyFill="1" applyBorder="1" applyAlignment="1" applyProtection="1">
      <alignment horizontal="center" vertical="center"/>
      <protection hidden="1"/>
    </xf>
    <xf numFmtId="0" fontId="0" fillId="11" borderId="54" xfId="0" applyFill="1" applyBorder="1" applyAlignment="1">
      <alignment horizontal="center"/>
    </xf>
    <xf numFmtId="49" fontId="5" fillId="0" borderId="6" xfId="0" applyNumberFormat="1" applyFont="1" applyBorder="1" applyAlignment="1" applyProtection="1">
      <alignment horizontal="left" vertical="top" wrapText="1" shrinkToFit="1"/>
      <protection locked="0"/>
    </xf>
    <xf numFmtId="49" fontId="0" fillId="0" borderId="18" xfId="0" applyNumberFormat="1" applyBorder="1" applyAlignment="1" applyProtection="1">
      <alignment horizontal="left" vertical="top" wrapText="1" shrinkToFit="1"/>
      <protection locked="0"/>
    </xf>
    <xf numFmtId="49" fontId="0" fillId="0" borderId="39" xfId="0" applyNumberFormat="1" applyBorder="1" applyAlignment="1" applyProtection="1">
      <alignment horizontal="left" vertical="top" wrapText="1" shrinkToFit="1"/>
      <protection locked="0"/>
    </xf>
    <xf numFmtId="0" fontId="45" fillId="20" borderId="18" xfId="1" applyFont="1" applyFill="1" applyBorder="1" applyAlignment="1" applyProtection="1">
      <alignment horizontal="center" vertical="center"/>
    </xf>
    <xf numFmtId="0" fontId="45" fillId="20" borderId="40" xfId="1" applyFont="1" applyFill="1" applyBorder="1" applyAlignment="1" applyProtection="1">
      <alignment horizontal="center" vertical="center"/>
    </xf>
    <xf numFmtId="0" fontId="5" fillId="0" borderId="47" xfId="0" applyFont="1" applyBorder="1" applyAlignment="1" applyProtection="1">
      <alignment horizontal="left" vertical="top" wrapText="1" shrinkToFit="1"/>
      <protection locked="0"/>
    </xf>
    <xf numFmtId="0" fontId="0" fillId="0" borderId="48" xfId="0" applyBorder="1" applyAlignment="1" applyProtection="1">
      <alignment horizontal="left" vertical="top"/>
      <protection locked="0"/>
    </xf>
    <xf numFmtId="0" fontId="0" fillId="0" borderId="49" xfId="0" applyBorder="1" applyAlignment="1" applyProtection="1">
      <alignment horizontal="left" vertical="top"/>
      <protection locked="0"/>
    </xf>
    <xf numFmtId="0" fontId="0" fillId="0" borderId="50" xfId="0" applyBorder="1" applyAlignment="1" applyProtection="1">
      <alignment horizontal="left" vertical="top"/>
      <protection locked="0"/>
    </xf>
    <xf numFmtId="0" fontId="0" fillId="0" borderId="51" xfId="0" applyBorder="1" applyAlignment="1" applyProtection="1">
      <alignment horizontal="left" vertical="top"/>
      <protection locked="0"/>
    </xf>
    <xf numFmtId="0" fontId="0" fillId="0" borderId="52" xfId="0" applyBorder="1" applyAlignment="1" applyProtection="1">
      <alignment horizontal="left" vertical="top"/>
      <protection locked="0"/>
    </xf>
    <xf numFmtId="0" fontId="15" fillId="8" borderId="55" xfId="0" applyFont="1" applyFill="1" applyBorder="1" applyAlignment="1" applyProtection="1">
      <alignment horizontal="center" vertical="center"/>
      <protection hidden="1"/>
    </xf>
    <xf numFmtId="0" fontId="0" fillId="0" borderId="56" xfId="0" applyBorder="1" applyAlignment="1" applyProtection="1">
      <alignment horizontal="center" vertical="center" textRotation="255"/>
      <protection hidden="1"/>
    </xf>
    <xf numFmtId="0" fontId="0" fillId="0" borderId="57" xfId="0" applyBorder="1" applyAlignment="1" applyProtection="1">
      <alignment horizontal="center" vertical="center" textRotation="255"/>
      <protection hidden="1"/>
    </xf>
    <xf numFmtId="0" fontId="0" fillId="0" borderId="56" xfId="0" applyBorder="1" applyAlignment="1" applyProtection="1">
      <alignment horizontal="center" vertical="center"/>
      <protection hidden="1"/>
    </xf>
    <xf numFmtId="0" fontId="0" fillId="0" borderId="57" xfId="0" applyBorder="1" applyAlignment="1" applyProtection="1">
      <alignment horizontal="center" vertical="center"/>
      <protection hidden="1"/>
    </xf>
    <xf numFmtId="0" fontId="5" fillId="9" borderId="58" xfId="0" applyFont="1" applyFill="1" applyBorder="1" applyAlignment="1" applyProtection="1">
      <alignment horizontal="center" vertical="center"/>
      <protection hidden="1"/>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22" fillId="19" borderId="62" xfId="1" applyFont="1" applyFill="1" applyBorder="1" applyAlignment="1" applyProtection="1">
      <alignment horizontal="center" vertical="center"/>
      <protection hidden="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19" fillId="0" borderId="45" xfId="1" applyFont="1" applyBorder="1" applyAlignment="1" applyProtection="1">
      <alignment horizontal="left" vertical="center" indent="1"/>
    </xf>
    <xf numFmtId="0" fontId="19" fillId="0" borderId="19" xfId="1" applyFont="1" applyBorder="1" applyAlignment="1" applyProtection="1">
      <alignment horizontal="left" vertical="center" indent="1"/>
    </xf>
    <xf numFmtId="0" fontId="19" fillId="0" borderId="20" xfId="1" applyFont="1" applyBorder="1" applyAlignment="1" applyProtection="1">
      <alignment horizontal="left" vertical="center" indent="1"/>
    </xf>
    <xf numFmtId="0" fontId="0" fillId="0" borderId="45"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49" fontId="19" fillId="11" borderId="44" xfId="1" applyNumberFormat="1" applyFont="1" applyFill="1" applyBorder="1" applyAlignment="1" applyProtection="1">
      <alignment horizontal="left" vertical="center" wrapText="1" indent="1"/>
    </xf>
    <xf numFmtId="0" fontId="5" fillId="9" borderId="66" xfId="0" applyFont="1" applyFill="1" applyBorder="1" applyAlignment="1" applyProtection="1">
      <alignment horizontal="left" vertical="center" wrapText="1"/>
      <protection hidden="1"/>
    </xf>
    <xf numFmtId="0" fontId="0" fillId="9" borderId="67" xfId="0" applyFill="1" applyBorder="1" applyAlignment="1" applyProtection="1">
      <alignment horizontal="left" vertical="center"/>
      <protection hidden="1"/>
    </xf>
    <xf numFmtId="0" fontId="0" fillId="0" borderId="18" xfId="0" applyBorder="1"/>
    <xf numFmtId="0" fontId="0" fillId="0" borderId="39" xfId="0" applyBorder="1"/>
    <xf numFmtId="0" fontId="42" fillId="17" borderId="36" xfId="1" applyFont="1" applyFill="1" applyBorder="1" applyAlignment="1" applyProtection="1">
      <alignment horizontal="right" vertical="center" shrinkToFit="1"/>
      <protection hidden="1"/>
    </xf>
    <xf numFmtId="0" fontId="43" fillId="17" borderId="36" xfId="0" applyFont="1" applyFill="1" applyBorder="1" applyAlignment="1">
      <alignment vertical="center"/>
    </xf>
    <xf numFmtId="49" fontId="38" fillId="17" borderId="36" xfId="0" applyNumberFormat="1" applyFont="1" applyFill="1" applyBorder="1" applyAlignment="1" applyProtection="1">
      <alignment vertical="center"/>
      <protection hidden="1"/>
    </xf>
    <xf numFmtId="0" fontId="41" fillId="17" borderId="36" xfId="0" applyFont="1" applyFill="1" applyBorder="1" applyAlignment="1">
      <alignment vertical="center"/>
    </xf>
    <xf numFmtId="0" fontId="19" fillId="22" borderId="0" xfId="1" applyFont="1" applyFill="1" applyAlignment="1" applyProtection="1">
      <alignment horizontal="left" vertical="center" wrapText="1"/>
      <protection hidden="1"/>
    </xf>
    <xf numFmtId="178" fontId="14" fillId="2" borderId="68" xfId="0" applyNumberFormat="1" applyFont="1" applyFill="1" applyBorder="1" applyAlignment="1" applyProtection="1">
      <alignment horizontal="right" vertical="center"/>
      <protection hidden="1"/>
    </xf>
    <xf numFmtId="178" fontId="10" fillId="0" borderId="42" xfId="0" applyNumberFormat="1" applyFont="1" applyBorder="1" applyAlignment="1">
      <alignment horizontal="right" vertical="center"/>
    </xf>
    <xf numFmtId="6" fontId="14" fillId="2" borderId="68" xfId="0" applyNumberFormat="1" applyFont="1" applyFill="1" applyBorder="1" applyAlignment="1" applyProtection="1">
      <alignment vertical="center" wrapText="1"/>
      <protection hidden="1"/>
    </xf>
    <xf numFmtId="0" fontId="0" fillId="0" borderId="69" xfId="0" applyBorder="1" applyAlignment="1">
      <alignment vertical="center" wrapText="1"/>
    </xf>
    <xf numFmtId="0" fontId="16" fillId="3" borderId="70" xfId="0" applyFont="1" applyFill="1" applyBorder="1" applyAlignment="1" applyProtection="1">
      <alignment horizontal="left" vertical="center" indent="2"/>
      <protection hidden="1"/>
    </xf>
    <xf numFmtId="0" fontId="0" fillId="0" borderId="13" xfId="0" applyBorder="1" applyAlignment="1">
      <alignment horizontal="left" vertical="center" indent="2"/>
    </xf>
    <xf numFmtId="0" fontId="16" fillId="0" borderId="0" xfId="0" applyFont="1" applyAlignment="1">
      <alignment horizontal="left" vertical="center" wrapText="1"/>
    </xf>
    <xf numFmtId="0" fontId="28" fillId="0" borderId="51" xfId="1" applyFont="1" applyBorder="1" applyAlignment="1" applyProtection="1">
      <alignment horizontal="left" vertical="center"/>
    </xf>
    <xf numFmtId="0" fontId="28" fillId="0" borderId="51" xfId="1" applyFont="1" applyBorder="1" applyAlignment="1" applyProtection="1">
      <alignment vertical="center"/>
    </xf>
    <xf numFmtId="0" fontId="27" fillId="10" borderId="51" xfId="1" applyFont="1" applyFill="1" applyBorder="1" applyAlignment="1" applyProtection="1">
      <alignment horizontal="left" vertical="center" indent="2"/>
      <protection hidden="1"/>
    </xf>
    <xf numFmtId="0" fontId="27" fillId="0" borderId="51" xfId="1" applyFont="1" applyBorder="1" applyAlignment="1" applyProtection="1">
      <alignment horizontal="left" vertical="center" indent="2"/>
    </xf>
    <xf numFmtId="0" fontId="5" fillId="0" borderId="6" xfId="0" applyFont="1" applyBorder="1" applyProtection="1">
      <protection hidden="1"/>
    </xf>
    <xf numFmtId="0" fontId="0" fillId="0" borderId="40" xfId="0" applyBorder="1" applyProtection="1">
      <protection hidden="1"/>
    </xf>
    <xf numFmtId="49" fontId="5" fillId="0" borderId="6" xfId="1" applyNumberFormat="1" applyFont="1" applyFill="1" applyBorder="1" applyAlignment="1" applyProtection="1">
      <alignment horizontal="left" vertical="center"/>
      <protection locked="0"/>
    </xf>
    <xf numFmtId="49" fontId="17" fillId="0" borderId="18" xfId="0" applyNumberFormat="1" applyFont="1" applyBorder="1" applyAlignment="1" applyProtection="1">
      <alignment horizontal="left" vertical="center"/>
      <protection locked="0"/>
    </xf>
    <xf numFmtId="49" fontId="17" fillId="0" borderId="40" xfId="0" applyNumberFormat="1" applyFont="1" applyBorder="1" applyAlignment="1" applyProtection="1">
      <alignment horizontal="left" vertical="center"/>
      <protection locked="0"/>
    </xf>
    <xf numFmtId="0" fontId="4" fillId="9" borderId="73" xfId="1" applyFill="1" applyBorder="1" applyAlignment="1" applyProtection="1">
      <alignment horizontal="center" vertical="center"/>
      <protection hidden="1"/>
    </xf>
    <xf numFmtId="0" fontId="4" fillId="9" borderId="40" xfId="1" applyFill="1" applyBorder="1" applyAlignment="1" applyProtection="1">
      <alignment horizontal="center" vertical="center"/>
      <protection hidden="1"/>
    </xf>
    <xf numFmtId="0" fontId="0" fillId="0" borderId="24" xfId="0" applyBorder="1"/>
    <xf numFmtId="0" fontId="0" fillId="0" borderId="78" xfId="0" applyBorder="1"/>
    <xf numFmtId="0" fontId="4" fillId="0" borderId="6" xfId="1" applyBorder="1" applyAlignment="1" applyProtection="1">
      <alignment horizontal="center" vertical="center" shrinkToFit="1"/>
      <protection hidden="1"/>
    </xf>
    <xf numFmtId="0" fontId="4" fillId="0" borderId="18" xfId="1" applyBorder="1" applyAlignment="1" applyProtection="1"/>
    <xf numFmtId="0" fontId="4" fillId="0" borderId="39" xfId="1" applyBorder="1" applyAlignment="1" applyProtection="1"/>
    <xf numFmtId="0" fontId="4" fillId="9" borderId="71" xfId="1" applyFill="1" applyBorder="1" applyAlignment="1" applyProtection="1">
      <alignment horizontal="center" vertical="center"/>
      <protection hidden="1"/>
    </xf>
    <xf numFmtId="0" fontId="4" fillId="9" borderId="1" xfId="1" applyFill="1" applyBorder="1" applyAlignment="1" applyProtection="1">
      <alignment vertical="center"/>
      <protection hidden="1"/>
    </xf>
    <xf numFmtId="0" fontId="15" fillId="8" borderId="55" xfId="0" applyFont="1" applyFill="1" applyBorder="1" applyAlignment="1" applyProtection="1">
      <alignment horizontal="center" vertical="center" textRotation="255"/>
      <protection hidden="1"/>
    </xf>
    <xf numFmtId="0" fontId="29" fillId="0" borderId="0" xfId="1" applyFont="1" applyAlignment="1" applyProtection="1">
      <alignment horizontal="right" vertical="center" wrapText="1"/>
    </xf>
    <xf numFmtId="0" fontId="29" fillId="0" borderId="0" xfId="1" applyFont="1" applyAlignment="1" applyProtection="1">
      <alignment horizontal="right"/>
    </xf>
    <xf numFmtId="0" fontId="29" fillId="0" borderId="51" xfId="1" applyFont="1" applyBorder="1" applyAlignment="1" applyProtection="1">
      <alignment horizontal="right"/>
    </xf>
    <xf numFmtId="0" fontId="15" fillId="9" borderId="72" xfId="0" applyFont="1" applyFill="1" applyBorder="1" applyAlignment="1" applyProtection="1">
      <alignment horizontal="center" vertical="center" textRotation="255"/>
      <protection hidden="1"/>
    </xf>
    <xf numFmtId="0" fontId="15" fillId="9" borderId="73" xfId="0" applyFont="1" applyFill="1" applyBorder="1" applyAlignment="1" applyProtection="1">
      <alignment horizontal="center" vertical="center" textRotation="255"/>
      <protection hidden="1"/>
    </xf>
    <xf numFmtId="0" fontId="15" fillId="9" borderId="68" xfId="0" applyFont="1" applyFill="1" applyBorder="1" applyAlignment="1" applyProtection="1">
      <alignment horizontal="center" vertical="center" textRotation="255"/>
      <protection hidden="1"/>
    </xf>
    <xf numFmtId="0" fontId="6" fillId="3" borderId="72" xfId="0" applyFont="1" applyFill="1" applyBorder="1" applyAlignment="1" applyProtection="1">
      <alignment horizontal="center" vertical="center" wrapText="1"/>
      <protection hidden="1"/>
    </xf>
    <xf numFmtId="0" fontId="0" fillId="0" borderId="28" xfId="0" applyBorder="1" applyAlignment="1">
      <alignment horizontal="center" vertical="center" wrapText="1"/>
    </xf>
    <xf numFmtId="0" fontId="0" fillId="0" borderId="27" xfId="0" applyBorder="1"/>
    <xf numFmtId="0" fontId="0" fillId="0" borderId="28" xfId="0" applyBorder="1"/>
    <xf numFmtId="49" fontId="5" fillId="0" borderId="39" xfId="0" applyNumberFormat="1" applyFont="1" applyBorder="1" applyAlignment="1" applyProtection="1">
      <alignment horizontal="left" vertical="center"/>
      <protection locked="0"/>
    </xf>
    <xf numFmtId="49" fontId="5" fillId="0" borderId="6" xfId="0" applyNumberFormat="1" applyFont="1" applyBorder="1" applyAlignment="1" applyProtection="1">
      <alignment horizontal="left" vertical="center" wrapText="1"/>
      <protection locked="0"/>
    </xf>
    <xf numFmtId="49" fontId="0" fillId="0" borderId="18" xfId="0" applyNumberFormat="1" applyBorder="1" applyAlignment="1" applyProtection="1">
      <alignment horizontal="left" vertical="center" wrapText="1"/>
      <protection locked="0"/>
    </xf>
    <xf numFmtId="49" fontId="0" fillId="0" borderId="39" xfId="0" applyNumberFormat="1" applyBorder="1" applyAlignment="1" applyProtection="1">
      <alignment horizontal="left" vertical="center" wrapText="1"/>
      <protection locked="0"/>
    </xf>
    <xf numFmtId="0" fontId="6" fillId="3" borderId="74" xfId="0" applyFont="1" applyFill="1" applyBorder="1" applyAlignment="1" applyProtection="1">
      <alignment horizontal="center" vertical="center" wrapText="1"/>
      <protection hidden="1"/>
    </xf>
    <xf numFmtId="0" fontId="6" fillId="3" borderId="75" xfId="0" applyFont="1" applyFill="1" applyBorder="1" applyAlignment="1" applyProtection="1">
      <alignment horizontal="center" vertical="center" wrapText="1"/>
      <protection hidden="1"/>
    </xf>
    <xf numFmtId="0" fontId="6" fillId="3" borderId="76" xfId="0" applyFont="1" applyFill="1" applyBorder="1" applyAlignment="1" applyProtection="1">
      <alignment horizontal="center" vertical="center"/>
      <protection hidden="1"/>
    </xf>
    <xf numFmtId="0" fontId="0" fillId="0" borderId="75" xfId="0" applyBorder="1" applyAlignment="1">
      <alignment horizontal="center" vertical="center"/>
    </xf>
    <xf numFmtId="6" fontId="14" fillId="2" borderId="12" xfId="0" applyNumberFormat="1" applyFont="1" applyFill="1" applyBorder="1" applyAlignment="1" applyProtection="1">
      <alignment vertical="center" wrapText="1"/>
      <protection hidden="1"/>
    </xf>
    <xf numFmtId="6" fontId="14" fillId="2" borderId="42" xfId="0" applyNumberFormat="1" applyFont="1" applyFill="1" applyBorder="1" applyAlignment="1" applyProtection="1">
      <alignment vertical="center" wrapText="1"/>
      <protection hidden="1"/>
    </xf>
    <xf numFmtId="49" fontId="4" fillId="0" borderId="12" xfId="1" applyNumberFormat="1" applyBorder="1" applyAlignment="1" applyProtection="1">
      <alignment horizontal="left" vertical="center" wrapText="1"/>
      <protection locked="0"/>
    </xf>
    <xf numFmtId="49" fontId="0" fillId="0" borderId="41" xfId="0" applyNumberFormat="1" applyBorder="1" applyAlignment="1" applyProtection="1">
      <alignment horizontal="left" vertical="center" wrapText="1"/>
      <protection locked="0"/>
    </xf>
    <xf numFmtId="49" fontId="0" fillId="0" borderId="69" xfId="0" applyNumberFormat="1" applyBorder="1" applyAlignment="1" applyProtection="1">
      <alignment horizontal="left" vertical="center" wrapText="1"/>
      <protection locked="0"/>
    </xf>
    <xf numFmtId="0" fontId="0" fillId="0" borderId="41" xfId="0" applyBorder="1"/>
    <xf numFmtId="176" fontId="14" fillId="2" borderId="12" xfId="2" applyNumberFormat="1" applyFont="1" applyFill="1" applyBorder="1" applyAlignment="1" applyProtection="1">
      <alignment vertical="center" wrapText="1"/>
      <protection hidden="1"/>
    </xf>
    <xf numFmtId="176" fontId="14" fillId="2" borderId="42" xfId="2" applyNumberFormat="1" applyFont="1" applyFill="1" applyBorder="1" applyAlignment="1" applyProtection="1">
      <alignment vertical="center" wrapText="1"/>
      <protection hidden="1"/>
    </xf>
    <xf numFmtId="0" fontId="5" fillId="9" borderId="77" xfId="0" applyFont="1" applyFill="1" applyBorder="1" applyAlignment="1" applyProtection="1">
      <alignment horizontal="left" vertical="center" wrapText="1" indent="1"/>
      <protection hidden="1"/>
    </xf>
    <xf numFmtId="0" fontId="5" fillId="0" borderId="14" xfId="0" applyFont="1" applyBorder="1" applyAlignment="1" applyProtection="1">
      <alignment horizontal="left" vertical="center" wrapText="1" indent="1"/>
      <protection hidden="1"/>
    </xf>
    <xf numFmtId="0" fontId="5" fillId="0" borderId="15" xfId="0" applyFont="1" applyBorder="1" applyAlignment="1" applyProtection="1">
      <alignment horizontal="left" vertical="center" wrapText="1" indent="1"/>
      <protection hidden="1"/>
    </xf>
    <xf numFmtId="0" fontId="5" fillId="0" borderId="66" xfId="0" applyFont="1" applyBorder="1" applyAlignment="1" applyProtection="1">
      <alignment horizontal="left" vertical="center" wrapText="1" indent="1"/>
      <protection hidden="1"/>
    </xf>
    <xf numFmtId="0" fontId="5" fillId="0" borderId="0" xfId="0" applyFont="1" applyAlignment="1" applyProtection="1">
      <alignment horizontal="left" vertical="center" wrapText="1" indent="1"/>
      <protection hidden="1"/>
    </xf>
    <xf numFmtId="0" fontId="5" fillId="0" borderId="21" xfId="0" applyFont="1" applyBorder="1" applyAlignment="1" applyProtection="1">
      <alignment horizontal="left" vertical="center" wrapText="1" indent="1"/>
      <protection hidden="1"/>
    </xf>
    <xf numFmtId="0" fontId="5" fillId="0" borderId="60" xfId="0" applyFont="1" applyBorder="1" applyAlignment="1">
      <alignment vertical="center"/>
    </xf>
    <xf numFmtId="0" fontId="5" fillId="0" borderId="51" xfId="0" applyFont="1" applyBorder="1" applyAlignment="1">
      <alignment vertical="center"/>
    </xf>
    <xf numFmtId="0" fontId="5" fillId="0" borderId="52" xfId="0" applyFont="1" applyBorder="1" applyAlignment="1">
      <alignment vertical="center"/>
    </xf>
    <xf numFmtId="0" fontId="5" fillId="9" borderId="73" xfId="0" applyFont="1" applyFill="1" applyBorder="1" applyAlignment="1" applyProtection="1">
      <alignment horizontal="center" vertical="center"/>
      <protection hidden="1"/>
    </xf>
    <xf numFmtId="0" fontId="5" fillId="9" borderId="40" xfId="0" applyFont="1" applyFill="1" applyBorder="1" applyAlignment="1" applyProtection="1">
      <alignment horizontal="center" vertical="center"/>
      <protection hidden="1"/>
    </xf>
    <xf numFmtId="0" fontId="9" fillId="9" borderId="72" xfId="1" applyFont="1" applyFill="1" applyBorder="1" applyAlignment="1" applyProtection="1">
      <alignment horizontal="center" vertical="center"/>
      <protection hidden="1"/>
    </xf>
    <xf numFmtId="0" fontId="9" fillId="0" borderId="43" xfId="1" applyFont="1" applyBorder="1" applyAlignment="1" applyProtection="1">
      <alignment horizontal="center" vertical="center"/>
      <protection hidden="1"/>
    </xf>
    <xf numFmtId="0" fontId="11" fillId="2" borderId="25" xfId="0" applyFont="1" applyFill="1" applyBorder="1" applyAlignment="1" applyProtection="1">
      <alignment horizontal="left" vertical="center"/>
      <protection hidden="1"/>
    </xf>
    <xf numFmtId="0" fontId="11" fillId="2" borderId="30" xfId="0" applyFont="1" applyFill="1" applyBorder="1" applyAlignment="1" applyProtection="1">
      <alignment horizontal="left" vertical="center"/>
      <protection hidden="1"/>
    </xf>
    <xf numFmtId="0" fontId="13" fillId="2" borderId="30" xfId="0" applyFont="1" applyFill="1" applyBorder="1" applyAlignment="1" applyProtection="1">
      <alignment horizontal="left" vertical="center"/>
      <protection hidden="1"/>
    </xf>
    <xf numFmtId="0" fontId="13" fillId="2" borderId="31" xfId="0" applyFont="1" applyFill="1" applyBorder="1" applyAlignment="1" applyProtection="1">
      <alignment horizontal="left" vertical="center"/>
      <protection hidden="1"/>
    </xf>
    <xf numFmtId="0" fontId="15" fillId="2" borderId="25" xfId="0" applyFont="1" applyFill="1" applyBorder="1" applyAlignment="1" applyProtection="1">
      <alignment horizontal="center" vertical="center"/>
      <protection hidden="1"/>
    </xf>
    <xf numFmtId="0" fontId="15" fillId="2" borderId="31" xfId="0" applyFont="1" applyFill="1" applyBorder="1" applyAlignment="1" applyProtection="1">
      <alignment horizontal="center" vertical="center"/>
      <protection hidden="1"/>
    </xf>
    <xf numFmtId="0" fontId="22" fillId="15" borderId="79" xfId="1" applyFont="1" applyFill="1" applyBorder="1" applyAlignment="1" applyProtection="1">
      <alignment horizontal="center" vertical="center"/>
      <protection hidden="1"/>
    </xf>
    <xf numFmtId="0" fontId="22" fillId="15" borderId="0" xfId="1" applyFont="1" applyFill="1" applyBorder="1" applyAlignment="1" applyProtection="1">
      <alignment horizontal="center" vertical="center"/>
      <protection hidden="1"/>
    </xf>
    <xf numFmtId="0" fontId="22" fillId="0" borderId="0" xfId="1" applyFont="1" applyBorder="1" applyAlignment="1" applyProtection="1">
      <alignment vertical="center"/>
    </xf>
    <xf numFmtId="0" fontId="22" fillId="15" borderId="0" xfId="1" applyFont="1" applyFill="1" applyAlignment="1" applyProtection="1">
      <alignment horizontal="center" vertical="center"/>
      <protection hidden="1"/>
    </xf>
    <xf numFmtId="0" fontId="22" fillId="0" borderId="0" xfId="1" applyFont="1" applyAlignment="1" applyProtection="1">
      <alignment vertical="center"/>
    </xf>
    <xf numFmtId="0" fontId="16" fillId="21" borderId="2" xfId="0" applyFont="1" applyFill="1" applyBorder="1" applyAlignment="1" applyProtection="1">
      <alignment horizontal="center" vertical="center"/>
      <protection hidden="1"/>
    </xf>
    <xf numFmtId="0" fontId="16" fillId="21" borderId="2" xfId="0" applyFont="1" applyFill="1" applyBorder="1" applyAlignment="1" applyProtection="1">
      <alignment vertical="center"/>
      <protection hidden="1"/>
    </xf>
    <xf numFmtId="49" fontId="15" fillId="0" borderId="25" xfId="0" applyNumberFormat="1" applyFont="1" applyBorder="1" applyAlignment="1" applyProtection="1">
      <alignment vertical="center"/>
      <protection locked="0"/>
    </xf>
    <xf numFmtId="49" fontId="15" fillId="0" borderId="30" xfId="0" applyNumberFormat="1" applyFont="1" applyBorder="1" applyAlignment="1" applyProtection="1">
      <alignment vertical="center"/>
      <protection locked="0"/>
    </xf>
    <xf numFmtId="49" fontId="15" fillId="0" borderId="31" xfId="0" applyNumberFormat="1" applyFont="1" applyBorder="1" applyAlignment="1" applyProtection="1">
      <alignment vertical="center"/>
      <protection locked="0"/>
    </xf>
    <xf numFmtId="0" fontId="15" fillId="2" borderId="16" xfId="0" applyFont="1" applyFill="1" applyBorder="1" applyAlignment="1" applyProtection="1">
      <alignment horizontal="center" vertical="center"/>
      <protection hidden="1"/>
    </xf>
    <xf numFmtId="0" fontId="0" fillId="0" borderId="80" xfId="0" applyBorder="1" applyAlignment="1">
      <alignment horizontal="center" vertical="center"/>
    </xf>
    <xf numFmtId="49" fontId="15" fillId="0" borderId="26" xfId="0" applyNumberFormat="1" applyFont="1" applyBorder="1" applyAlignment="1" applyProtection="1">
      <alignment vertical="center"/>
      <protection locked="0"/>
    </xf>
    <xf numFmtId="49" fontId="15" fillId="0" borderId="79" xfId="0" applyNumberFormat="1" applyFont="1" applyBorder="1" applyAlignment="1" applyProtection="1">
      <alignment vertical="center"/>
      <protection locked="0"/>
    </xf>
    <xf numFmtId="49" fontId="15" fillId="0" borderId="81" xfId="0" applyNumberFormat="1" applyFont="1" applyBorder="1" applyAlignment="1" applyProtection="1">
      <alignment vertical="center"/>
      <protection locked="0"/>
    </xf>
    <xf numFmtId="49" fontId="0" fillId="0" borderId="31" xfId="0" applyNumberFormat="1" applyBorder="1" applyAlignment="1" applyProtection="1">
      <alignment vertical="center"/>
      <protection locked="0"/>
    </xf>
    <xf numFmtId="0" fontId="22" fillId="15" borderId="85" xfId="1" applyFont="1" applyFill="1" applyBorder="1" applyAlignment="1" applyProtection="1">
      <alignment horizontal="center" vertical="center"/>
      <protection hidden="1"/>
    </xf>
    <xf numFmtId="0" fontId="22" fillId="0" borderId="21" xfId="1" applyFont="1" applyBorder="1" applyAlignment="1" applyProtection="1">
      <alignment vertical="center"/>
    </xf>
    <xf numFmtId="0" fontId="22" fillId="15" borderId="60" xfId="1" applyFont="1" applyFill="1" applyBorder="1" applyAlignment="1" applyProtection="1">
      <alignment horizontal="center" vertical="center"/>
      <protection hidden="1"/>
    </xf>
    <xf numFmtId="0" fontId="22" fillId="15" borderId="51" xfId="1" applyFont="1" applyFill="1" applyBorder="1" applyAlignment="1" applyProtection="1">
      <alignment horizontal="center" vertical="center"/>
      <protection hidden="1"/>
    </xf>
    <xf numFmtId="0" fontId="22" fillId="0" borderId="52" xfId="1" applyFont="1" applyBorder="1" applyAlignment="1" applyProtection="1">
      <alignment vertical="center"/>
    </xf>
    <xf numFmtId="0" fontId="15" fillId="0" borderId="82" xfId="0" applyFont="1" applyBorder="1" applyAlignment="1" applyProtection="1">
      <alignment horizontal="center" vertical="center"/>
      <protection hidden="1"/>
    </xf>
    <xf numFmtId="0" fontId="0" fillId="0" borderId="83" xfId="0" applyBorder="1" applyAlignment="1">
      <alignment horizontal="center" vertical="center"/>
    </xf>
    <xf numFmtId="0" fontId="0" fillId="0" borderId="84" xfId="0" applyBorder="1" applyAlignment="1">
      <alignment vertical="center"/>
    </xf>
    <xf numFmtId="0" fontId="15" fillId="0" borderId="25" xfId="0" applyFont="1" applyBorder="1" applyAlignment="1" applyProtection="1">
      <alignment vertical="center"/>
      <protection locked="0"/>
    </xf>
    <xf numFmtId="0" fontId="15" fillId="0" borderId="34" xfId="0" applyFont="1" applyBorder="1" applyAlignment="1" applyProtection="1">
      <alignment vertical="center"/>
      <protection locked="0"/>
    </xf>
    <xf numFmtId="0" fontId="15" fillId="0" borderId="26" xfId="0" applyFont="1" applyBorder="1" applyAlignment="1" applyProtection="1">
      <alignment vertical="center"/>
      <protection locked="0"/>
    </xf>
    <xf numFmtId="0" fontId="15" fillId="0" borderId="35" xfId="0" applyFont="1" applyBorder="1" applyAlignment="1" applyProtection="1">
      <alignment vertical="center"/>
      <protection locked="0"/>
    </xf>
    <xf numFmtId="0" fontId="0" fillId="0" borderId="34" xfId="0" applyBorder="1" applyAlignment="1" applyProtection="1">
      <alignment vertical="center"/>
      <protection locked="0"/>
    </xf>
    <xf numFmtId="0" fontId="59" fillId="0" borderId="0" xfId="0" applyFont="1"/>
  </cellXfs>
  <cellStyles count="3">
    <cellStyle name="ハイパーリンク" xfId="1" builtinId="8"/>
    <cellStyle name="桁区切り" xfId="2" builtinId="6"/>
    <cellStyle name="標準" xfId="0" builtinId="0"/>
  </cellStyles>
  <dxfs count="5">
    <dxf>
      <font>
        <condense val="0"/>
        <extend val="0"/>
        <color indexed="12"/>
      </font>
      <fill>
        <patternFill patternType="solid">
          <bgColor indexed="20"/>
        </patternFill>
      </fill>
    </dxf>
    <dxf>
      <font>
        <strike val="0"/>
        <condense val="0"/>
        <extend val="0"/>
        <u/>
        <color indexed="12"/>
      </font>
      <fill>
        <patternFill>
          <fgColor indexed="20"/>
          <bgColor indexed="20"/>
        </patternFill>
      </fill>
    </dxf>
    <dxf>
      <fill>
        <patternFill patternType="mediumGray">
          <bgColor indexed="65"/>
        </patternFill>
      </fill>
    </dxf>
    <dxf>
      <fill>
        <patternFill patternType="mediumGray"/>
      </fill>
    </dxf>
    <dxf>
      <fill>
        <patternFill patternType="mediumGray">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5B893"/>
      <rgbColor rgb="000000D4"/>
      <rgbColor rgb="00FDFBCA"/>
      <rgbColor rgb="00F3C2DC"/>
      <rgbColor rgb="00BCDEEB"/>
      <rgbColor rgb="00900000"/>
      <rgbColor rgb="00006411"/>
      <rgbColor rgb="00000090"/>
      <rgbColor rgb="0090713A"/>
      <rgbColor rgb="00FFFF00"/>
      <rgbColor rgb="00008080"/>
      <rgbColor rgb="00E6E6E6"/>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CCF5FF"/>
      <rgbColor rgb="00E6FFFF"/>
      <rgbColor rgb="00E6FFE6"/>
      <rgbColor rgb="00FFFFE6"/>
      <rgbColor rgb="00E6F3FF"/>
      <rgbColor rgb="00FFE6F3"/>
      <rgbColor rgb="00F3E6FF"/>
      <rgbColor rgb="00FFF3E6"/>
      <rgbColor rgb="003366FF"/>
      <rgbColor rgb="0033CCCC"/>
      <rgbColor rgb="0099CC00"/>
      <rgbColor rgb="00FFF5CC"/>
      <rgbColor rgb="00FF9900"/>
      <rgbColor rgb="00FF6600"/>
      <rgbColor rgb="00666699"/>
      <rgbColor rgb="00969696"/>
      <rgbColor rgb="00003366"/>
      <rgbColor rgb="00339966"/>
      <rgbColor rgb="00003300"/>
      <rgbColor rgb="00333300"/>
      <rgbColor rgb="00993300"/>
      <rgbColor rgb="00997A8A"/>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84" dropStyle="combo" dx="15" fmlaLink="DATA!$D$100" fmlaRange="DATA!$D$51:$D$57" sel="1" val="0"/>
</file>

<file path=xl/ctrlProps/ctrlProp10.xml><?xml version="1.0" encoding="utf-8"?>
<formControlPr xmlns="http://schemas.microsoft.com/office/spreadsheetml/2009/9/main" objectType="Drop" dropLines="78" dropStyle="combo" dx="15" fmlaLink="DATA!$B$113" fmlaRange="DATA!$C$2:$C$36" sel="1" val="0"/>
</file>

<file path=xl/ctrlProps/ctrlProp100.xml><?xml version="1.0" encoding="utf-8"?>
<formControlPr xmlns="http://schemas.microsoft.com/office/spreadsheetml/2009/9/main" objectType="Spin" dx="16" fmlaLink="$M$208" max="1" page="10" val="0"/>
</file>

<file path=xl/ctrlProps/ctrlProp101.xml><?xml version="1.0" encoding="utf-8"?>
<formControlPr xmlns="http://schemas.microsoft.com/office/spreadsheetml/2009/9/main" objectType="Spin" dx="16" fmlaLink="$M$202" max="1" page="10" val="0"/>
</file>

<file path=xl/ctrlProps/ctrlProp102.xml><?xml version="1.0" encoding="utf-8"?>
<formControlPr xmlns="http://schemas.microsoft.com/office/spreadsheetml/2009/9/main" objectType="Spin" dx="16" fmlaLink="$M$196" max="1" page="10" val="0"/>
</file>

<file path=xl/ctrlProps/ctrlProp103.xml><?xml version="1.0" encoding="utf-8"?>
<formControlPr xmlns="http://schemas.microsoft.com/office/spreadsheetml/2009/9/main" objectType="Spin" dx="16" fmlaLink="$M$190" max="1" page="10" val="0"/>
</file>

<file path=xl/ctrlProps/ctrlProp104.xml><?xml version="1.0" encoding="utf-8"?>
<formControlPr xmlns="http://schemas.microsoft.com/office/spreadsheetml/2009/9/main" objectType="Spin" dx="16" fmlaLink="$M$184" max="1" page="10" val="0"/>
</file>

<file path=xl/ctrlProps/ctrlProp105.xml><?xml version="1.0" encoding="utf-8"?>
<formControlPr xmlns="http://schemas.microsoft.com/office/spreadsheetml/2009/9/main" objectType="Spin" dx="16" fmlaLink="$M$178" max="1" page="10" val="0"/>
</file>

<file path=xl/ctrlProps/ctrlProp106.xml><?xml version="1.0" encoding="utf-8"?>
<formControlPr xmlns="http://schemas.microsoft.com/office/spreadsheetml/2009/9/main" objectType="Spin" dx="16" fmlaLink="$M$172" max="1" page="10" val="0"/>
</file>

<file path=xl/ctrlProps/ctrlProp107.xml><?xml version="1.0" encoding="utf-8"?>
<formControlPr xmlns="http://schemas.microsoft.com/office/spreadsheetml/2009/9/main" objectType="Spin" dx="16" fmlaLink="$M$166" max="1" page="10" val="0"/>
</file>

<file path=xl/ctrlProps/ctrlProp108.xml><?xml version="1.0" encoding="utf-8"?>
<formControlPr xmlns="http://schemas.microsoft.com/office/spreadsheetml/2009/9/main" objectType="Spin" dx="16" fmlaLink="$M$160" max="1" page="10" val="0"/>
</file>

<file path=xl/ctrlProps/ctrlProp109.xml><?xml version="1.0" encoding="utf-8"?>
<formControlPr xmlns="http://schemas.microsoft.com/office/spreadsheetml/2009/9/main" objectType="Spin" dx="16" fmlaLink="$M$154" max="1" page="10" val="0"/>
</file>

<file path=xl/ctrlProps/ctrlProp11.xml><?xml version="1.0" encoding="utf-8"?>
<formControlPr xmlns="http://schemas.microsoft.com/office/spreadsheetml/2009/9/main" objectType="Drop" dropLines="76" dropStyle="combo" dx="15" fmlaLink="DATA!$D$113" fmlaRange="DATA!$B$231:$B$258" sel="1" val="0"/>
</file>

<file path=xl/ctrlProps/ctrlProp110.xml><?xml version="1.0" encoding="utf-8"?>
<formControlPr xmlns="http://schemas.microsoft.com/office/spreadsheetml/2009/9/main" objectType="Spin" dx="16" fmlaLink="$M$148" max="1" page="10" val="0"/>
</file>

<file path=xl/ctrlProps/ctrlProp111.xml><?xml version="1.0" encoding="utf-8"?>
<formControlPr xmlns="http://schemas.microsoft.com/office/spreadsheetml/2009/9/main" objectType="Spin" dx="16" fmlaLink="$M$142" max="1" page="10" val="0"/>
</file>

<file path=xl/ctrlProps/ctrlProp112.xml><?xml version="1.0" encoding="utf-8"?>
<formControlPr xmlns="http://schemas.microsoft.com/office/spreadsheetml/2009/9/main" objectType="Spin" dx="16" fmlaLink="$M$136" max="1" page="10" val="0"/>
</file>

<file path=xl/ctrlProps/ctrlProp113.xml><?xml version="1.0" encoding="utf-8"?>
<formControlPr xmlns="http://schemas.microsoft.com/office/spreadsheetml/2009/9/main" objectType="Spin" dx="16" fmlaLink="$M$130" max="1" page="10" val="0"/>
</file>

<file path=xl/ctrlProps/ctrlProp114.xml><?xml version="1.0" encoding="utf-8"?>
<formControlPr xmlns="http://schemas.microsoft.com/office/spreadsheetml/2009/9/main" objectType="Spin" dx="16" fmlaLink="$M$124" max="1" page="10" val="0"/>
</file>

<file path=xl/ctrlProps/ctrlProp115.xml><?xml version="1.0" encoding="utf-8"?>
<formControlPr xmlns="http://schemas.microsoft.com/office/spreadsheetml/2009/9/main" objectType="Spin" dx="16" fmlaLink="$M$118" max="1" page="10" val="0"/>
</file>

<file path=xl/ctrlProps/ctrlProp116.xml><?xml version="1.0" encoding="utf-8"?>
<formControlPr xmlns="http://schemas.microsoft.com/office/spreadsheetml/2009/9/main" objectType="Spin" dx="16" fmlaLink="$M$112" max="1" page="10" val="0"/>
</file>

<file path=xl/ctrlProps/ctrlProp117.xml><?xml version="1.0" encoding="utf-8"?>
<formControlPr xmlns="http://schemas.microsoft.com/office/spreadsheetml/2009/9/main" objectType="Spin" dx="16" fmlaLink="$M$106" max="1" page="10" val="0"/>
</file>

<file path=xl/ctrlProps/ctrlProp118.xml><?xml version="1.0" encoding="utf-8"?>
<formControlPr xmlns="http://schemas.microsoft.com/office/spreadsheetml/2009/9/main" objectType="Spin" dx="16" fmlaLink="$M$100" max="1" page="10" val="0"/>
</file>

<file path=xl/ctrlProps/ctrlProp119.xml><?xml version="1.0" encoding="utf-8"?>
<formControlPr xmlns="http://schemas.microsoft.com/office/spreadsheetml/2009/9/main" objectType="Spin" dx="16" fmlaLink="$M$94" max="1" page="10" val="0"/>
</file>

<file path=xl/ctrlProps/ctrlProp12.xml><?xml version="1.0" encoding="utf-8"?>
<formControlPr xmlns="http://schemas.microsoft.com/office/spreadsheetml/2009/9/main" objectType="Drop" dropLines="76" dropStyle="combo" dx="15" fmlaLink="DATA!$B$114" fmlaRange="DATA!$C$2:$C$36" sel="1" val="0"/>
</file>

<file path=xl/ctrlProps/ctrlProp120.xml><?xml version="1.0" encoding="utf-8"?>
<formControlPr xmlns="http://schemas.microsoft.com/office/spreadsheetml/2009/9/main" objectType="Spin" dx="16" fmlaLink="$M$88" max="1" page="10" val="0"/>
</file>

<file path=xl/ctrlProps/ctrlProp121.xml><?xml version="1.0" encoding="utf-8"?>
<formControlPr xmlns="http://schemas.microsoft.com/office/spreadsheetml/2009/9/main" objectType="Spin" dx="16" fmlaLink="$M$82" max="1" page="10" val="0"/>
</file>

<file path=xl/ctrlProps/ctrlProp122.xml><?xml version="1.0" encoding="utf-8"?>
<formControlPr xmlns="http://schemas.microsoft.com/office/spreadsheetml/2009/9/main" objectType="Spin" dx="16" fmlaLink="$M$76" max="1" page="10" val="0"/>
</file>

<file path=xl/ctrlProps/ctrlProp123.xml><?xml version="1.0" encoding="utf-8"?>
<formControlPr xmlns="http://schemas.microsoft.com/office/spreadsheetml/2009/9/main" objectType="Spin" dx="16" fmlaLink="$M$70" max="1" page="10" val="0"/>
</file>

<file path=xl/ctrlProps/ctrlProp124.xml><?xml version="1.0" encoding="utf-8"?>
<formControlPr xmlns="http://schemas.microsoft.com/office/spreadsheetml/2009/9/main" objectType="Spin" dx="16" fmlaLink="$M$64" max="1" page="10" val="0"/>
</file>

<file path=xl/ctrlProps/ctrlProp125.xml><?xml version="1.0" encoding="utf-8"?>
<formControlPr xmlns="http://schemas.microsoft.com/office/spreadsheetml/2009/9/main" objectType="Spin" dx="16" fmlaLink="$M$58" max="1" page="10" val="0"/>
</file>

<file path=xl/ctrlProps/ctrlProp126.xml><?xml version="1.0" encoding="utf-8"?>
<formControlPr xmlns="http://schemas.microsoft.com/office/spreadsheetml/2009/9/main" objectType="Spin" dx="16" fmlaLink="$M$52" max="1" page="10" val="0"/>
</file>

<file path=xl/ctrlProps/ctrlProp127.xml><?xml version="1.0" encoding="utf-8"?>
<formControlPr xmlns="http://schemas.microsoft.com/office/spreadsheetml/2009/9/main" objectType="Spin" dx="16" fmlaLink="$M$46" max="1" page="10" val="0"/>
</file>

<file path=xl/ctrlProps/ctrlProp128.xml><?xml version="1.0" encoding="utf-8"?>
<formControlPr xmlns="http://schemas.microsoft.com/office/spreadsheetml/2009/9/main" objectType="Spin" dx="16" fmlaLink="$M$40" max="1" page="10" val="0"/>
</file>

<file path=xl/ctrlProps/ctrlProp129.xml><?xml version="1.0" encoding="utf-8"?>
<formControlPr xmlns="http://schemas.microsoft.com/office/spreadsheetml/2009/9/main" objectType="Spin" dx="16" fmlaLink="$M$34" max="1" page="10" val="0"/>
</file>

<file path=xl/ctrlProps/ctrlProp13.xml><?xml version="1.0" encoding="utf-8"?>
<formControlPr xmlns="http://schemas.microsoft.com/office/spreadsheetml/2009/9/main" objectType="Drop" dropLines="76" dropStyle="combo" dx="15" fmlaLink="DATA!$D$114" fmlaRange="DATA!$B$261:$B$288" sel="1" val="0"/>
</file>

<file path=xl/ctrlProps/ctrlProp130.xml><?xml version="1.0" encoding="utf-8"?>
<formControlPr xmlns="http://schemas.microsoft.com/office/spreadsheetml/2009/9/main" objectType="Spin" dx="16" fmlaLink="$M$28" max="1" page="10" val="0"/>
</file>

<file path=xl/ctrlProps/ctrlProp131.xml><?xml version="1.0" encoding="utf-8"?>
<formControlPr xmlns="http://schemas.microsoft.com/office/spreadsheetml/2009/9/main" objectType="Drop" dropLines="84" dropStyle="combo" dx="15" fmlaLink="DATA!$BP$100" fmlaRange="DATA!$BO$51:$BO$69" sel="1" val="0"/>
</file>

<file path=xl/ctrlProps/ctrlProp132.xml><?xml version="1.0" encoding="utf-8"?>
<formControlPr xmlns="http://schemas.microsoft.com/office/spreadsheetml/2009/9/main" objectType="Drop" dropLines="84" dropStyle="combo" dx="15" fmlaLink="DATA!$CA$99" fmlaRange="DATA!$CA$51:$CA$79" sel="1" val="0"/>
</file>

<file path=xl/ctrlProps/ctrlProp133.xml><?xml version="1.0" encoding="utf-8"?>
<formControlPr xmlns="http://schemas.microsoft.com/office/spreadsheetml/2009/9/main" objectType="Drop" dropLines="84" dropStyle="combo" dx="15" fmlaLink="DATA!$CA$99" fmlaRange="DATA!$CA$51:$CA$79" sel="1" val="0"/>
</file>

<file path=xl/ctrlProps/ctrlProp134.xml><?xml version="1.0" encoding="utf-8"?>
<formControlPr xmlns="http://schemas.microsoft.com/office/spreadsheetml/2009/9/main" objectType="Drop" dropLines="84" dropStyle="combo" dx="15" fmlaLink="DATA!$CA$99" fmlaRange="DATA!$CA$51:$CA$79" sel="1" val="0"/>
</file>

<file path=xl/ctrlProps/ctrlProp135.xml><?xml version="1.0" encoding="utf-8"?>
<formControlPr xmlns="http://schemas.microsoft.com/office/spreadsheetml/2009/9/main" objectType="Drop" dropLines="84" dropStyle="combo" dx="15" fmlaLink="DATA!$CA$99" fmlaRange="DATA!$CA$51:$CA$79" sel="1" val="0"/>
</file>

<file path=xl/ctrlProps/ctrlProp136.xml><?xml version="1.0" encoding="utf-8"?>
<formControlPr xmlns="http://schemas.microsoft.com/office/spreadsheetml/2009/9/main" objectType="Drop" dropLines="84" dropStyle="combo" dx="15" fmlaLink="DATA!$CA$99" fmlaRange="DATA!$CA$51:$CA$79" sel="1" val="0"/>
</file>

<file path=xl/ctrlProps/ctrlProp137.xml><?xml version="1.0" encoding="utf-8"?>
<formControlPr xmlns="http://schemas.microsoft.com/office/spreadsheetml/2009/9/main" objectType="Drop" dropLines="84" dropStyle="combo" dx="15" fmlaLink="DATA!$CA$99" fmlaRange="DATA!$CA$51:$CA$79" sel="1" val="0"/>
</file>

<file path=xl/ctrlProps/ctrlProp138.xml><?xml version="1.0" encoding="utf-8"?>
<formControlPr xmlns="http://schemas.microsoft.com/office/spreadsheetml/2009/9/main" objectType="Drop" dropLines="84" dropStyle="combo" dx="15" fmlaLink="DATA!$CA$99" fmlaRange="DATA!$CA$51:$CA$79" sel="1" val="0"/>
</file>

<file path=xl/ctrlProps/ctrlProp139.xml><?xml version="1.0" encoding="utf-8"?>
<formControlPr xmlns="http://schemas.microsoft.com/office/spreadsheetml/2009/9/main" objectType="Drop" dropLines="84" dropStyle="combo" dx="15" fmlaLink="DATA!$CA$99" fmlaRange="DATA!$CA$51:$CA$79" sel="1" val="0"/>
</file>

<file path=xl/ctrlProps/ctrlProp14.xml><?xml version="1.0" encoding="utf-8"?>
<formControlPr xmlns="http://schemas.microsoft.com/office/spreadsheetml/2009/9/main" objectType="Drop" dropLines="76" dropStyle="combo" dx="15" fmlaLink="DATA!$B$115" fmlaRange="DATA!$C$2:$C$36" sel="1" val="0"/>
</file>

<file path=xl/ctrlProps/ctrlProp140.xml><?xml version="1.0" encoding="utf-8"?>
<formControlPr xmlns="http://schemas.microsoft.com/office/spreadsheetml/2009/9/main" objectType="Drop" dropLines="84" dropStyle="combo" dx="15" fmlaLink="DATA!$CA$99" fmlaRange="DATA!$CA$51:$CA$79" sel="1" val="0"/>
</file>

<file path=xl/ctrlProps/ctrlProp141.xml><?xml version="1.0" encoding="utf-8"?>
<formControlPr xmlns="http://schemas.microsoft.com/office/spreadsheetml/2009/9/main" objectType="Drop" dropLines="84" dropStyle="combo" dx="15" fmlaLink="DATA!$CA$99" fmlaRange="DATA!$CA$51:$CA$79" sel="1" val="0"/>
</file>

<file path=xl/ctrlProps/ctrlProp142.xml><?xml version="1.0" encoding="utf-8"?>
<formControlPr xmlns="http://schemas.microsoft.com/office/spreadsheetml/2009/9/main" objectType="Drop" dropLines="84" dropStyle="combo" dx="15" fmlaLink="DATA!$CA$99" fmlaRange="DATA!$CA$51:$CA$79" sel="1" val="0"/>
</file>

<file path=xl/ctrlProps/ctrlProp143.xml><?xml version="1.0" encoding="utf-8"?>
<formControlPr xmlns="http://schemas.microsoft.com/office/spreadsheetml/2009/9/main" objectType="Drop" dropLines="84" dropStyle="combo" dx="15" fmlaLink="DATA!$CA$99" fmlaRange="DATA!$CA$51:$CA$79" sel="1" val="0"/>
</file>

<file path=xl/ctrlProps/ctrlProp144.xml><?xml version="1.0" encoding="utf-8"?>
<formControlPr xmlns="http://schemas.microsoft.com/office/spreadsheetml/2009/9/main" objectType="Drop" dropLines="84" dropStyle="combo" dx="15" fmlaLink="DATA!$CA$99" fmlaRange="DATA!$CA$51:$CA$79" sel="1" val="0"/>
</file>

<file path=xl/ctrlProps/ctrlProp145.xml><?xml version="1.0" encoding="utf-8"?>
<formControlPr xmlns="http://schemas.microsoft.com/office/spreadsheetml/2009/9/main" objectType="Drop" dropLines="84" dropStyle="combo" dx="15" fmlaLink="DATA!$CA$99" fmlaRange="DATA!$CA$51:$CA$79" sel="1" val="0"/>
</file>

<file path=xl/ctrlProps/ctrlProp146.xml><?xml version="1.0" encoding="utf-8"?>
<formControlPr xmlns="http://schemas.microsoft.com/office/spreadsheetml/2009/9/main" objectType="Drop" dropLines="84" dropStyle="combo" dx="15" fmlaLink="DATA!$CA$99" fmlaRange="DATA!$CA$51:$CA$79" sel="1" val="0"/>
</file>

<file path=xl/ctrlProps/ctrlProp147.xml><?xml version="1.0" encoding="utf-8"?>
<formControlPr xmlns="http://schemas.microsoft.com/office/spreadsheetml/2009/9/main" objectType="Drop" dropLines="84" dropStyle="combo" dx="15" fmlaLink="DATA!$CA$99" fmlaRange="DATA!$CA$51:$CA$79" sel="1" val="0"/>
</file>

<file path=xl/ctrlProps/ctrlProp148.xml><?xml version="1.0" encoding="utf-8"?>
<formControlPr xmlns="http://schemas.microsoft.com/office/spreadsheetml/2009/9/main" objectType="Drop" dropLines="84" dropStyle="combo" dx="15" fmlaLink="DATA!$CA$99" fmlaRange="DATA!$CA$51:$CA$79" sel="1" val="0"/>
</file>

<file path=xl/ctrlProps/ctrlProp149.xml><?xml version="1.0" encoding="utf-8"?>
<formControlPr xmlns="http://schemas.microsoft.com/office/spreadsheetml/2009/9/main" objectType="Drop" dropLines="84" dropStyle="combo" dx="15" fmlaLink="DATA!$CA$99" fmlaRange="DATA!$CA$51:$CA$79" sel="1" val="0"/>
</file>

<file path=xl/ctrlProps/ctrlProp15.xml><?xml version="1.0" encoding="utf-8"?>
<formControlPr xmlns="http://schemas.microsoft.com/office/spreadsheetml/2009/9/main" objectType="Drop" dropLines="76" dropStyle="combo" dx="15" fmlaLink="DATA!$D$115" fmlaRange="DATA!$B$291:$B$318" sel="1" val="0"/>
</file>

<file path=xl/ctrlProps/ctrlProp150.xml><?xml version="1.0" encoding="utf-8"?>
<formControlPr xmlns="http://schemas.microsoft.com/office/spreadsheetml/2009/9/main" objectType="Drop" dropLines="84" dropStyle="combo" dx="15" fmlaLink="DATA!$CA$99" fmlaRange="DATA!$CA$51:$CA$79" sel="1" val="0"/>
</file>

<file path=xl/ctrlProps/ctrlProp151.xml><?xml version="1.0" encoding="utf-8"?>
<formControlPr xmlns="http://schemas.microsoft.com/office/spreadsheetml/2009/9/main" objectType="Drop" dropLines="84" dropStyle="combo" dx="15" fmlaLink="DATA!$CA$99" fmlaRange="DATA!$CA$51:$CA$79" sel="1" val="0"/>
</file>

<file path=xl/ctrlProps/ctrlProp152.xml><?xml version="1.0" encoding="utf-8"?>
<formControlPr xmlns="http://schemas.microsoft.com/office/spreadsheetml/2009/9/main" objectType="Drop" dropLines="84" dropStyle="combo" dx="15" fmlaLink="DATA!$CA$99" fmlaRange="DATA!$CA$51:$CA$79" sel="1" val="0"/>
</file>

<file path=xl/ctrlProps/ctrlProp153.xml><?xml version="1.0" encoding="utf-8"?>
<formControlPr xmlns="http://schemas.microsoft.com/office/spreadsheetml/2009/9/main" objectType="Drop" dropLines="84" dropStyle="combo" dx="15" fmlaLink="DATA!$CA$99" fmlaRange="DATA!$CA$51:$CA$79" sel="1" val="0"/>
</file>

<file path=xl/ctrlProps/ctrlProp154.xml><?xml version="1.0" encoding="utf-8"?>
<formControlPr xmlns="http://schemas.microsoft.com/office/spreadsheetml/2009/9/main" objectType="Drop" dropLines="84" dropStyle="combo" dx="15" fmlaLink="DATA!$CA$99" fmlaRange="DATA!$CA$51:$CA$79" sel="1" val="0"/>
</file>

<file path=xl/ctrlProps/ctrlProp155.xml><?xml version="1.0" encoding="utf-8"?>
<formControlPr xmlns="http://schemas.microsoft.com/office/spreadsheetml/2009/9/main" objectType="Drop" dropLines="84" dropStyle="combo" dx="15" fmlaLink="DATA!$CA$99" fmlaRange="DATA!$CA$51:$CA$79" sel="1" val="0"/>
</file>

<file path=xl/ctrlProps/ctrlProp156.xml><?xml version="1.0" encoding="utf-8"?>
<formControlPr xmlns="http://schemas.microsoft.com/office/spreadsheetml/2009/9/main" objectType="Drop" dropLines="84" dropStyle="combo" dx="15" fmlaLink="DATA!$CA$99" fmlaRange="DATA!$CA$51:$CA$79" sel="1" val="0"/>
</file>

<file path=xl/ctrlProps/ctrlProp157.xml><?xml version="1.0" encoding="utf-8"?>
<formControlPr xmlns="http://schemas.microsoft.com/office/spreadsheetml/2009/9/main" objectType="Drop" dropLines="84" dropStyle="combo" dx="15" fmlaLink="DATA!$CA$99" fmlaRange="DATA!$CA$51:$CA$79" sel="1" val="0"/>
</file>

<file path=xl/ctrlProps/ctrlProp158.xml><?xml version="1.0" encoding="utf-8"?>
<formControlPr xmlns="http://schemas.microsoft.com/office/spreadsheetml/2009/9/main" objectType="Drop" dropLines="84" dropStyle="combo" dx="15" fmlaLink="DATA!$CA$99" fmlaRange="DATA!$CA$51:$CA$79" sel="1" val="0"/>
</file>

<file path=xl/ctrlProps/ctrlProp159.xml><?xml version="1.0" encoding="utf-8"?>
<formControlPr xmlns="http://schemas.microsoft.com/office/spreadsheetml/2009/9/main" objectType="Drop" dropLines="84" dropStyle="combo" dx="15" fmlaLink="DATA!$CA$99" fmlaRange="DATA!$CA$51:$CA$79" sel="1" val="0"/>
</file>

<file path=xl/ctrlProps/ctrlProp16.xml><?xml version="1.0" encoding="utf-8"?>
<formControlPr xmlns="http://schemas.microsoft.com/office/spreadsheetml/2009/9/main" objectType="Drop" dropLines="76" dropStyle="combo" dx="15" fmlaLink="DATA!$B$116" fmlaRange="DATA!$C$2:$C$36" sel="1" val="0"/>
</file>

<file path=xl/ctrlProps/ctrlProp160.xml><?xml version="1.0" encoding="utf-8"?>
<formControlPr xmlns="http://schemas.microsoft.com/office/spreadsheetml/2009/9/main" objectType="Drop" dropLines="84" dropStyle="combo" dx="15" fmlaLink="DATA!$CA$99" fmlaRange="DATA!$CA$51:$CA$79" sel="1" val="0"/>
</file>

<file path=xl/ctrlProps/ctrlProp161.xml><?xml version="1.0" encoding="utf-8"?>
<formControlPr xmlns="http://schemas.microsoft.com/office/spreadsheetml/2009/9/main" objectType="Drop" dropLines="84" dropStyle="combo" dx="15" fmlaLink="DATA!$CA$99" fmlaRange="DATA!$CA$51:$CA$79" sel="1" val="0"/>
</file>

<file path=xl/ctrlProps/ctrlProp162.xml><?xml version="1.0" encoding="utf-8"?>
<formControlPr xmlns="http://schemas.microsoft.com/office/spreadsheetml/2009/9/main" objectType="Drop" dropLines="84" dropStyle="combo" dx="15" fmlaLink="DATA!$CA$99" fmlaRange="DATA!$CA$51:$CA$79" sel="1" val="0"/>
</file>

<file path=xl/ctrlProps/ctrlProp163.xml><?xml version="1.0" encoding="utf-8"?>
<formControlPr xmlns="http://schemas.microsoft.com/office/spreadsheetml/2009/9/main" objectType="Drop" dropLines="84" dropStyle="combo" dx="15" fmlaLink="DATA!$CA$99" fmlaRange="DATA!$CA$51:$CA$79" sel="1" val="0"/>
</file>

<file path=xl/ctrlProps/ctrlProp164.xml><?xml version="1.0" encoding="utf-8"?>
<formControlPr xmlns="http://schemas.microsoft.com/office/spreadsheetml/2009/9/main" objectType="Drop" dropLines="84" dropStyle="combo" dx="15" fmlaLink="DATA!$CA$99" fmlaRange="DATA!$CA$51:$CA$79" sel="1" val="0"/>
</file>

<file path=xl/ctrlProps/ctrlProp165.xml><?xml version="1.0" encoding="utf-8"?>
<formControlPr xmlns="http://schemas.microsoft.com/office/spreadsheetml/2009/9/main" objectType="Drop" dropLines="84" dropStyle="combo" dx="15" fmlaLink="DATA!$CA$99" fmlaRange="DATA!$CA$51:$CA$79" sel="1" val="0"/>
</file>

<file path=xl/ctrlProps/ctrlProp166.xml><?xml version="1.0" encoding="utf-8"?>
<formControlPr xmlns="http://schemas.microsoft.com/office/spreadsheetml/2009/9/main" objectType="Drop" dropLines="84" dropStyle="combo" dx="15" fmlaLink="DATA!$CA$99" fmlaRange="DATA!$CA$51:$CA$79" sel="1" val="0"/>
</file>

<file path=xl/ctrlProps/ctrlProp167.xml><?xml version="1.0" encoding="utf-8"?>
<formControlPr xmlns="http://schemas.microsoft.com/office/spreadsheetml/2009/9/main" objectType="Drop" dropLines="84" dropStyle="combo" dx="15" fmlaLink="DATA!$CA$99" fmlaRange="DATA!$CA$51:$CA$79" sel="1" val="0"/>
</file>

<file path=xl/ctrlProps/ctrlProp168.xml><?xml version="1.0" encoding="utf-8"?>
<formControlPr xmlns="http://schemas.microsoft.com/office/spreadsheetml/2009/9/main" objectType="Drop" dropLines="84" dropStyle="combo" dx="15" fmlaLink="DATA!$CA$99" fmlaRange="DATA!$CA$51:$CA$79" sel="1" val="0"/>
</file>

<file path=xl/ctrlProps/ctrlProp169.xml><?xml version="1.0" encoding="utf-8"?>
<formControlPr xmlns="http://schemas.microsoft.com/office/spreadsheetml/2009/9/main" objectType="Drop" dropLines="84" dropStyle="combo" dx="15" fmlaLink="DATA!$CA$99" fmlaRange="DATA!$CA$51:$CA$79" sel="1" val="0"/>
</file>

<file path=xl/ctrlProps/ctrlProp17.xml><?xml version="1.0" encoding="utf-8"?>
<formControlPr xmlns="http://schemas.microsoft.com/office/spreadsheetml/2009/9/main" objectType="Drop" dropLines="76" dropStyle="combo" dx="15" fmlaLink="DATA!$D$116" fmlaRange="DATA!$B$321:$B$348" sel="1" val="0"/>
</file>

<file path=xl/ctrlProps/ctrlProp170.xml><?xml version="1.0" encoding="utf-8"?>
<formControlPr xmlns="http://schemas.microsoft.com/office/spreadsheetml/2009/9/main" objectType="Drop" dropLines="84" dropStyle="combo" dx="15" fmlaLink="DATA!$CA$99" fmlaRange="DATA!$CA$51:$CA$79" sel="1" val="0"/>
</file>

<file path=xl/ctrlProps/ctrlProp171.xml><?xml version="1.0" encoding="utf-8"?>
<formControlPr xmlns="http://schemas.microsoft.com/office/spreadsheetml/2009/9/main" objectType="Drop" dropLines="84" dropStyle="combo" dx="15" fmlaLink="DATA!$CA$99" fmlaRange="DATA!$CA$51:$CA$79" sel="1" val="0"/>
</file>

<file path=xl/ctrlProps/ctrlProp172.xml><?xml version="1.0" encoding="utf-8"?>
<formControlPr xmlns="http://schemas.microsoft.com/office/spreadsheetml/2009/9/main" objectType="Drop" dropLines="84" dropStyle="combo" dx="15" fmlaLink="DATA!$CA$99" fmlaRange="DATA!$CA$51:$CA$79" sel="1" val="0"/>
</file>

<file path=xl/ctrlProps/ctrlProp173.xml><?xml version="1.0" encoding="utf-8"?>
<formControlPr xmlns="http://schemas.microsoft.com/office/spreadsheetml/2009/9/main" objectType="Drop" dropLines="84" dropStyle="combo" dx="15" fmlaLink="DATA!$CA$99" fmlaRange="DATA!$CA$51:$CA$79" sel="1" val="0"/>
</file>

<file path=xl/ctrlProps/ctrlProp174.xml><?xml version="1.0" encoding="utf-8"?>
<formControlPr xmlns="http://schemas.microsoft.com/office/spreadsheetml/2009/9/main" objectType="Drop" dropLines="84" dropStyle="combo" dx="15" fmlaLink="DATA!$CA$99" fmlaRange="DATA!$CA$51:$CA$79" sel="1" val="0"/>
</file>

<file path=xl/ctrlProps/ctrlProp175.xml><?xml version="1.0" encoding="utf-8"?>
<formControlPr xmlns="http://schemas.microsoft.com/office/spreadsheetml/2009/9/main" objectType="Drop" dropLines="84" dropStyle="combo" dx="15" fmlaLink="DATA!$CA$99" fmlaRange="DATA!$CA$51:$CA$79" sel="1" val="0"/>
</file>

<file path=xl/ctrlProps/ctrlProp176.xml><?xml version="1.0" encoding="utf-8"?>
<formControlPr xmlns="http://schemas.microsoft.com/office/spreadsheetml/2009/9/main" objectType="Drop" dropLines="84" dropStyle="combo" dx="15" fmlaLink="DATA!$CA$99" fmlaRange="DATA!$CA$51:$CA$79" sel="1" val="0"/>
</file>

<file path=xl/ctrlProps/ctrlProp177.xml><?xml version="1.0" encoding="utf-8"?>
<formControlPr xmlns="http://schemas.microsoft.com/office/spreadsheetml/2009/9/main" objectType="Drop" dropLines="84" dropStyle="combo" dx="15" fmlaLink="DATA!$CA$99" fmlaRange="DATA!$CA$51:$CA$79" sel="1" val="0"/>
</file>

<file path=xl/ctrlProps/ctrlProp178.xml><?xml version="1.0" encoding="utf-8"?>
<formControlPr xmlns="http://schemas.microsoft.com/office/spreadsheetml/2009/9/main" objectType="Drop" dropLines="84" dropStyle="combo" dx="15" fmlaLink="DATA!$CA$99" fmlaRange="DATA!$CA$51:$CA$79" sel="1" val="0"/>
</file>

<file path=xl/ctrlProps/ctrlProp179.xml><?xml version="1.0" encoding="utf-8"?>
<formControlPr xmlns="http://schemas.microsoft.com/office/spreadsheetml/2009/9/main" objectType="Drop" dropLines="84" dropStyle="combo" dx="15" fmlaLink="DATA!$CA$99" fmlaRange="DATA!$CA$51:$CA$79" sel="1" val="0"/>
</file>

<file path=xl/ctrlProps/ctrlProp18.xml><?xml version="1.0" encoding="utf-8"?>
<formControlPr xmlns="http://schemas.microsoft.com/office/spreadsheetml/2009/9/main" objectType="Drop" dropLines="76" dropStyle="combo" dx="15" fmlaLink="DATA!$B$117" fmlaRange="DATA!$C$2:$C$36" sel="1" val="0"/>
</file>

<file path=xl/ctrlProps/ctrlProp180.xml><?xml version="1.0" encoding="utf-8"?>
<formControlPr xmlns="http://schemas.microsoft.com/office/spreadsheetml/2009/9/main" objectType="Drop" dropLines="84" dropStyle="combo" dx="15" fmlaLink="DATA!$CA$99" fmlaRange="DATA!$CA$51:$CA$79" sel="1" val="0"/>
</file>

<file path=xl/ctrlProps/ctrlProp181.xml><?xml version="1.0" encoding="utf-8"?>
<formControlPr xmlns="http://schemas.microsoft.com/office/spreadsheetml/2009/9/main" objectType="Drop" dropLines="84" dropStyle="combo" dx="15" fmlaLink="DATA!$CA$99" fmlaRange="DATA!$CA$51:$CA$79" sel="1" val="0"/>
</file>

<file path=xl/ctrlProps/ctrlProp182.xml><?xml version="1.0" encoding="utf-8"?>
<formControlPr xmlns="http://schemas.microsoft.com/office/spreadsheetml/2009/9/main" objectType="Drop" dropLines="84" dropStyle="combo" dx="15" fmlaLink="DATA!$CA$99" fmlaRange="DATA!$CA$51:$CA$79" sel="1" val="0"/>
</file>

<file path=xl/ctrlProps/ctrlProp183.xml><?xml version="1.0" encoding="utf-8"?>
<formControlPr xmlns="http://schemas.microsoft.com/office/spreadsheetml/2009/9/main" objectType="Drop" dropLines="84" dropStyle="combo" dx="15" fmlaLink="DATA!$CA$99" fmlaRange="DATA!$CA$51:$CA$79" sel="1" val="0"/>
</file>

<file path=xl/ctrlProps/ctrlProp184.xml><?xml version="1.0" encoding="utf-8"?>
<formControlPr xmlns="http://schemas.microsoft.com/office/spreadsheetml/2009/9/main" objectType="Drop" dropLines="84" dropStyle="combo" dx="15" fmlaLink="DATA!$CA$99" fmlaRange="DATA!$CA$51:$CA$79" sel="1" val="0"/>
</file>

<file path=xl/ctrlProps/ctrlProp185.xml><?xml version="1.0" encoding="utf-8"?>
<formControlPr xmlns="http://schemas.microsoft.com/office/spreadsheetml/2009/9/main" objectType="Drop" dropLines="84" dropStyle="combo" dx="15" fmlaLink="DATA!$CA$99" fmlaRange="DATA!$CA$51:$CA$79" sel="1" val="0"/>
</file>

<file path=xl/ctrlProps/ctrlProp186.xml><?xml version="1.0" encoding="utf-8"?>
<formControlPr xmlns="http://schemas.microsoft.com/office/spreadsheetml/2009/9/main" objectType="Drop" dropLines="84" dropStyle="combo" dx="15" fmlaLink="DATA!$CA$99" fmlaRange="DATA!$CA$51:$CA$79" sel="1" val="0"/>
</file>

<file path=xl/ctrlProps/ctrlProp187.xml><?xml version="1.0" encoding="utf-8"?>
<formControlPr xmlns="http://schemas.microsoft.com/office/spreadsheetml/2009/9/main" objectType="Drop" dropLines="84" dropStyle="combo" dx="15" fmlaLink="DATA!$CA$99" fmlaRange="DATA!$CA$51:$CA$79" sel="1" val="0"/>
</file>

<file path=xl/ctrlProps/ctrlProp188.xml><?xml version="1.0" encoding="utf-8"?>
<formControlPr xmlns="http://schemas.microsoft.com/office/spreadsheetml/2009/9/main" objectType="Drop" dropLines="84" dropStyle="combo" dx="15" fmlaLink="DATA!$CA$99" fmlaRange="DATA!$CA$51:$CA$79" sel="1" val="0"/>
</file>

<file path=xl/ctrlProps/ctrlProp189.xml><?xml version="1.0" encoding="utf-8"?>
<formControlPr xmlns="http://schemas.microsoft.com/office/spreadsheetml/2009/9/main" objectType="Drop" dropLines="84" dropStyle="combo" dx="15" fmlaLink="DATA!$CA$99" fmlaRange="DATA!$CA$51:$CA$79" sel="1" val="0"/>
</file>

<file path=xl/ctrlProps/ctrlProp19.xml><?xml version="1.0" encoding="utf-8"?>
<formControlPr xmlns="http://schemas.microsoft.com/office/spreadsheetml/2009/9/main" objectType="Drop" dropLines="76" dropStyle="combo" dx="15" fmlaLink="DATA!$D$117" fmlaRange="DATA!$B$351:$B$378" sel="1" val="0"/>
</file>

<file path=xl/ctrlProps/ctrlProp190.xml><?xml version="1.0" encoding="utf-8"?>
<formControlPr xmlns="http://schemas.microsoft.com/office/spreadsheetml/2009/9/main" objectType="Drop" dropLines="84" dropStyle="combo" dx="15" fmlaLink="DATA!$CA$99" fmlaRange="DATA!$CA$51:$CA$79" sel="1" val="0"/>
</file>

<file path=xl/ctrlProps/ctrlProp191.xml><?xml version="1.0" encoding="utf-8"?>
<formControlPr xmlns="http://schemas.microsoft.com/office/spreadsheetml/2009/9/main" objectType="Drop" dropLines="84" dropStyle="combo" dx="15" fmlaLink="DATA!$CA$99" fmlaRange="DATA!$CA$51:$CA$79" sel="1" val="0"/>
</file>

<file path=xl/ctrlProps/ctrlProp192.xml><?xml version="1.0" encoding="utf-8"?>
<formControlPr xmlns="http://schemas.microsoft.com/office/spreadsheetml/2009/9/main" objectType="Drop" dropLines="84" dropStyle="combo" dx="15" fmlaLink="DATA!$CA$99" fmlaRange="DATA!$CA$51:$CA$79" sel="1" val="0"/>
</file>

<file path=xl/ctrlProps/ctrlProp193.xml><?xml version="1.0" encoding="utf-8"?>
<formControlPr xmlns="http://schemas.microsoft.com/office/spreadsheetml/2009/9/main" objectType="Drop" dropLines="84" dropStyle="combo" dx="15" fmlaLink="DATA!$CA$99" fmlaRange="DATA!$CA$51:$CA$79" sel="1" val="0"/>
</file>

<file path=xl/ctrlProps/ctrlProp194.xml><?xml version="1.0" encoding="utf-8"?>
<formControlPr xmlns="http://schemas.microsoft.com/office/spreadsheetml/2009/9/main" objectType="Drop" dropLines="84" dropStyle="combo" dx="15" fmlaLink="DATA!$CA$99" fmlaRange="DATA!$CA$51:$CA$79" sel="1" val="0"/>
</file>

<file path=xl/ctrlProps/ctrlProp195.xml><?xml version="1.0" encoding="utf-8"?>
<formControlPr xmlns="http://schemas.microsoft.com/office/spreadsheetml/2009/9/main" objectType="Drop" dropLines="84" dropStyle="combo" dx="15" fmlaLink="DATA!$CA$99" fmlaRange="DATA!$CA$51:$CA$79" sel="1" val="0"/>
</file>

<file path=xl/ctrlProps/ctrlProp196.xml><?xml version="1.0" encoding="utf-8"?>
<formControlPr xmlns="http://schemas.microsoft.com/office/spreadsheetml/2009/9/main" objectType="Drop" dropLines="84" dropStyle="combo" dx="15" fmlaLink="DATA!$CA$99" fmlaRange="DATA!$CA$51:$CA$79" sel="1" val="0"/>
</file>

<file path=xl/ctrlProps/ctrlProp197.xml><?xml version="1.0" encoding="utf-8"?>
<formControlPr xmlns="http://schemas.microsoft.com/office/spreadsheetml/2009/9/main" objectType="Drop" dropLines="84" dropStyle="combo" dx="15" fmlaLink="DATA!$CA$99" fmlaRange="DATA!$CA$51:$CA$79" sel="1" val="0"/>
</file>

<file path=xl/ctrlProps/ctrlProp198.xml><?xml version="1.0" encoding="utf-8"?>
<formControlPr xmlns="http://schemas.microsoft.com/office/spreadsheetml/2009/9/main" objectType="Drop" dropLines="84" dropStyle="combo" dx="15" fmlaLink="DATA!$CA$99" fmlaRange="DATA!$CA$51:$CA$79" sel="1" val="0"/>
</file>

<file path=xl/ctrlProps/ctrlProp199.xml><?xml version="1.0" encoding="utf-8"?>
<formControlPr xmlns="http://schemas.microsoft.com/office/spreadsheetml/2009/9/main" objectType="Drop" dropLines="84" dropStyle="combo" dx="15" fmlaLink="DATA!$CA$99" fmlaRange="DATA!$CA$51:$CA$79" sel="1" val="0"/>
</file>

<file path=xl/ctrlProps/ctrlProp2.xml><?xml version="1.0" encoding="utf-8"?>
<formControlPr xmlns="http://schemas.microsoft.com/office/spreadsheetml/2009/9/main" objectType="Drop" dropLines="78" dropStyle="combo" dx="15" fmlaLink="DATA!$F$100" fmlaRange="DATA!$F$51:$F$70" sel="1" val="0"/>
</file>

<file path=xl/ctrlProps/ctrlProp20.xml><?xml version="1.0" encoding="utf-8"?>
<formControlPr xmlns="http://schemas.microsoft.com/office/spreadsheetml/2009/9/main" objectType="Drop" dropLines="76" dropStyle="combo" dx="15" fmlaLink="DATA!$B$118" fmlaRange="DATA!$C$2:$C$36" sel="1" val="0"/>
</file>

<file path=xl/ctrlProps/ctrlProp200.xml><?xml version="1.0" encoding="utf-8"?>
<formControlPr xmlns="http://schemas.microsoft.com/office/spreadsheetml/2009/9/main" objectType="Drop" dropLines="84" dropStyle="combo" dx="15" fmlaLink="DATA!$CA$99" fmlaRange="DATA!$CA$51:$CA$79" sel="1" val="0"/>
</file>

<file path=xl/ctrlProps/ctrlProp201.xml><?xml version="1.0" encoding="utf-8"?>
<formControlPr xmlns="http://schemas.microsoft.com/office/spreadsheetml/2009/9/main" objectType="Drop" dropLines="84" dropStyle="combo" dx="15" fmlaLink="DATA!$CA$99" fmlaRange="DATA!$CA$51:$CA$79" sel="1" val="0"/>
</file>

<file path=xl/ctrlProps/ctrlProp202.xml><?xml version="1.0" encoding="utf-8"?>
<formControlPr xmlns="http://schemas.microsoft.com/office/spreadsheetml/2009/9/main" objectType="Drop" dropLines="84" dropStyle="combo" dx="15" fmlaLink="DATA!$CA$99" fmlaRange="DATA!$CA$51:$CA$79" sel="1" val="0"/>
</file>

<file path=xl/ctrlProps/ctrlProp203.xml><?xml version="1.0" encoding="utf-8"?>
<formControlPr xmlns="http://schemas.microsoft.com/office/spreadsheetml/2009/9/main" objectType="Drop" dropLines="84" dropStyle="combo" dx="15" fmlaLink="DATA!$CA$99" fmlaRange="DATA!$CA$51:$CA$79" sel="1" val="0"/>
</file>

<file path=xl/ctrlProps/ctrlProp204.xml><?xml version="1.0" encoding="utf-8"?>
<formControlPr xmlns="http://schemas.microsoft.com/office/spreadsheetml/2009/9/main" objectType="Drop" dropLines="84" dropStyle="combo" dx="15" fmlaLink="DATA!$CA$99" fmlaRange="DATA!$CA$51:$CA$79" sel="1" val="0"/>
</file>

<file path=xl/ctrlProps/ctrlProp205.xml><?xml version="1.0" encoding="utf-8"?>
<formControlPr xmlns="http://schemas.microsoft.com/office/spreadsheetml/2009/9/main" objectType="Drop" dropLines="84" dropStyle="combo" dx="15" fmlaLink="DATA!$CA$99" fmlaRange="DATA!$CA$51:$CA$79" sel="1" val="0"/>
</file>

<file path=xl/ctrlProps/ctrlProp206.xml><?xml version="1.0" encoding="utf-8"?>
<formControlPr xmlns="http://schemas.microsoft.com/office/spreadsheetml/2009/9/main" objectType="Drop" dropLines="84" dropStyle="combo" dx="15" fmlaLink="DATA!$CA$99" fmlaRange="DATA!$CA$51:$CA$79" sel="1" val="0"/>
</file>

<file path=xl/ctrlProps/ctrlProp207.xml><?xml version="1.0" encoding="utf-8"?>
<formControlPr xmlns="http://schemas.microsoft.com/office/spreadsheetml/2009/9/main" objectType="Drop" dropLines="84" dropStyle="combo" dx="15" fmlaLink="DATA!$CA$99" fmlaRange="DATA!$CA$51:$CA$79" sel="1" val="0"/>
</file>

<file path=xl/ctrlProps/ctrlProp208.xml><?xml version="1.0" encoding="utf-8"?>
<formControlPr xmlns="http://schemas.microsoft.com/office/spreadsheetml/2009/9/main" objectType="Drop" dropLines="84" dropStyle="combo" dx="15" fmlaLink="DATA!$CA$99" fmlaRange="DATA!$CA$51:$CA$79" sel="1" val="0"/>
</file>

<file path=xl/ctrlProps/ctrlProp209.xml><?xml version="1.0" encoding="utf-8"?>
<formControlPr xmlns="http://schemas.microsoft.com/office/spreadsheetml/2009/9/main" objectType="Drop" dropLines="84" dropStyle="combo" dx="15" fmlaLink="DATA!$CA$99" fmlaRange="DATA!$CA$51:$CA$79" sel="1" val="0"/>
</file>

<file path=xl/ctrlProps/ctrlProp21.xml><?xml version="1.0" encoding="utf-8"?>
<formControlPr xmlns="http://schemas.microsoft.com/office/spreadsheetml/2009/9/main" objectType="Drop" dropLines="76" dropStyle="combo" dx="15" fmlaLink="DATA!$D$118" fmlaRange="DATA!$B$381:$B$408" sel="1" val="0"/>
</file>

<file path=xl/ctrlProps/ctrlProp210.xml><?xml version="1.0" encoding="utf-8"?>
<formControlPr xmlns="http://schemas.microsoft.com/office/spreadsheetml/2009/9/main" objectType="Drop" dropLines="84" dropStyle="combo" dx="15" fmlaLink="DATA!$CA$99" fmlaRange="DATA!$CA$51:$CA$79" sel="1" val="0"/>
</file>

<file path=xl/ctrlProps/ctrlProp211.xml><?xml version="1.0" encoding="utf-8"?>
<formControlPr xmlns="http://schemas.microsoft.com/office/spreadsheetml/2009/9/main" objectType="Drop" dropLines="84" dropStyle="combo" dx="15" fmlaLink="DATA!$CA$99" fmlaRange="DATA!$CA$51:$CA$79" sel="1" val="0"/>
</file>

<file path=xl/ctrlProps/ctrlProp212.xml><?xml version="1.0" encoding="utf-8"?>
<formControlPr xmlns="http://schemas.microsoft.com/office/spreadsheetml/2009/9/main" objectType="Drop" dropLines="84" dropStyle="combo" dx="15" fmlaLink="DATA!$CA$99" fmlaRange="DATA!$CA$51:$CA$79" sel="1" val="0"/>
</file>

<file path=xl/ctrlProps/ctrlProp213.xml><?xml version="1.0" encoding="utf-8"?>
<formControlPr xmlns="http://schemas.microsoft.com/office/spreadsheetml/2009/9/main" objectType="Drop" dropLines="84" dropStyle="combo" dx="15" fmlaLink="DATA!$CA$99" fmlaRange="DATA!$CA$51:$CA$79" sel="1" val="0"/>
</file>

<file path=xl/ctrlProps/ctrlProp214.xml><?xml version="1.0" encoding="utf-8"?>
<formControlPr xmlns="http://schemas.microsoft.com/office/spreadsheetml/2009/9/main" objectType="Drop" dropLines="84" dropStyle="combo" dx="15" fmlaLink="DATA!$CA$99" fmlaRange="DATA!$CA$51:$CA$79" sel="1" val="0"/>
</file>

<file path=xl/ctrlProps/ctrlProp215.xml><?xml version="1.0" encoding="utf-8"?>
<formControlPr xmlns="http://schemas.microsoft.com/office/spreadsheetml/2009/9/main" objectType="Drop" dropLines="84" dropStyle="combo" dx="15" fmlaLink="DATA!$CA$99" fmlaRange="DATA!$CA$51:$CA$79" sel="1" val="0"/>
</file>

<file path=xl/ctrlProps/ctrlProp216.xml><?xml version="1.0" encoding="utf-8"?>
<formControlPr xmlns="http://schemas.microsoft.com/office/spreadsheetml/2009/9/main" objectType="Drop" dropLines="84" dropStyle="combo" dx="15" fmlaLink="DATA!$CA$99" fmlaRange="DATA!$CA$51:$CA$79" sel="1" val="0"/>
</file>

<file path=xl/ctrlProps/ctrlProp217.xml><?xml version="1.0" encoding="utf-8"?>
<formControlPr xmlns="http://schemas.microsoft.com/office/spreadsheetml/2009/9/main" objectType="Drop" dropLines="84" dropStyle="combo" dx="15" fmlaLink="DATA!$CA$99" fmlaRange="DATA!$CA$51:$CA$79" sel="1" val="0"/>
</file>

<file path=xl/ctrlProps/ctrlProp218.xml><?xml version="1.0" encoding="utf-8"?>
<formControlPr xmlns="http://schemas.microsoft.com/office/spreadsheetml/2009/9/main" objectType="Drop" dropLines="84" dropStyle="combo" dx="15" fmlaLink="DATA!$CA$99" fmlaRange="DATA!$CA$51:$CA$79" sel="1" val="0"/>
</file>

<file path=xl/ctrlProps/ctrlProp219.xml><?xml version="1.0" encoding="utf-8"?>
<formControlPr xmlns="http://schemas.microsoft.com/office/spreadsheetml/2009/9/main" objectType="Drop" dropLines="84" dropStyle="combo" dx="15" fmlaLink="DATA!$CA$99" fmlaRange="DATA!$CA$51:$CA$79" sel="1" val="0"/>
</file>

<file path=xl/ctrlProps/ctrlProp22.xml><?xml version="1.0" encoding="utf-8"?>
<formControlPr xmlns="http://schemas.microsoft.com/office/spreadsheetml/2009/9/main" objectType="Drop" dropLines="76" dropStyle="combo" dx="15" fmlaLink="DATA!$B$119" fmlaRange="DATA!$C$2:$C$36" sel="1" val="0"/>
</file>

<file path=xl/ctrlProps/ctrlProp220.xml><?xml version="1.0" encoding="utf-8"?>
<formControlPr xmlns="http://schemas.microsoft.com/office/spreadsheetml/2009/9/main" objectType="Drop" dropLines="84" dropStyle="combo" dx="15" fmlaLink="DATA!$CA$99" fmlaRange="DATA!$CA$51:$CA$79" sel="1" val="0"/>
</file>

<file path=xl/ctrlProps/ctrlProp221.xml><?xml version="1.0" encoding="utf-8"?>
<formControlPr xmlns="http://schemas.microsoft.com/office/spreadsheetml/2009/9/main" objectType="Drop" dropLines="84" dropStyle="combo" dx="15" fmlaLink="DATA!$CA$99" fmlaRange="DATA!$CA$51:$CA$79" sel="1" val="0"/>
</file>

<file path=xl/ctrlProps/ctrlProp222.xml><?xml version="1.0" encoding="utf-8"?>
<formControlPr xmlns="http://schemas.microsoft.com/office/spreadsheetml/2009/9/main" objectType="Drop" dropLines="84" dropStyle="combo" dx="15" fmlaLink="DATA!$CA$99" fmlaRange="DATA!$CA$51:$CA$79" sel="1" val="0"/>
</file>

<file path=xl/ctrlProps/ctrlProp223.xml><?xml version="1.0" encoding="utf-8"?>
<formControlPr xmlns="http://schemas.microsoft.com/office/spreadsheetml/2009/9/main" objectType="Drop" dropLines="84" dropStyle="combo" dx="15" fmlaLink="DATA!$CA$99" fmlaRange="DATA!$CA$51:$CA$79" sel="1" val="0"/>
</file>

<file path=xl/ctrlProps/ctrlProp224.xml><?xml version="1.0" encoding="utf-8"?>
<formControlPr xmlns="http://schemas.microsoft.com/office/spreadsheetml/2009/9/main" objectType="Drop" dropLines="84" dropStyle="combo" dx="15" fmlaLink="DATA!$CA$99" fmlaRange="DATA!$CA$51:$CA$79" sel="1" val="0"/>
</file>

<file path=xl/ctrlProps/ctrlProp225.xml><?xml version="1.0" encoding="utf-8"?>
<formControlPr xmlns="http://schemas.microsoft.com/office/spreadsheetml/2009/9/main" objectType="Drop" dropLines="84" dropStyle="combo" dx="15" fmlaLink="DATA!$CA$99" fmlaRange="DATA!$CA$51:$CA$79" sel="1" val="0"/>
</file>

<file path=xl/ctrlProps/ctrlProp226.xml><?xml version="1.0" encoding="utf-8"?>
<formControlPr xmlns="http://schemas.microsoft.com/office/spreadsheetml/2009/9/main" objectType="Drop" dropLines="84" dropStyle="combo" dx="15" fmlaLink="DATA!$CA$99" fmlaRange="DATA!$CA$51:$CA$79" sel="1" val="0"/>
</file>

<file path=xl/ctrlProps/ctrlProp227.xml><?xml version="1.0" encoding="utf-8"?>
<formControlPr xmlns="http://schemas.microsoft.com/office/spreadsheetml/2009/9/main" objectType="Drop" dropLines="84" dropStyle="combo" dx="15" fmlaLink="DATA!$CA$99" fmlaRange="DATA!$CA$51:$CA$79" sel="1" val="0"/>
</file>

<file path=xl/ctrlProps/ctrlProp228.xml><?xml version="1.0" encoding="utf-8"?>
<formControlPr xmlns="http://schemas.microsoft.com/office/spreadsheetml/2009/9/main" objectType="Drop" dropLines="84" dropStyle="combo" dx="15" fmlaLink="DATA!$CA$99" fmlaRange="DATA!$CA$51:$CA$79" sel="1" val="0"/>
</file>

<file path=xl/ctrlProps/ctrlProp229.xml><?xml version="1.0" encoding="utf-8"?>
<formControlPr xmlns="http://schemas.microsoft.com/office/spreadsheetml/2009/9/main" objectType="Drop" dropLines="84" dropStyle="combo" dx="15" fmlaLink="DATA!$CA$99" fmlaRange="DATA!$CA$51:$CA$79" sel="1" val="0"/>
</file>

<file path=xl/ctrlProps/ctrlProp23.xml><?xml version="1.0" encoding="utf-8"?>
<formControlPr xmlns="http://schemas.microsoft.com/office/spreadsheetml/2009/9/main" objectType="Drop" dropLines="76" dropStyle="combo" dx="15" fmlaLink="DATA!$D$119" fmlaRange="DATA!$B$411:$B$438" sel="1" val="0"/>
</file>

<file path=xl/ctrlProps/ctrlProp230.xml><?xml version="1.0" encoding="utf-8"?>
<formControlPr xmlns="http://schemas.microsoft.com/office/spreadsheetml/2009/9/main" objectType="Drop" dropLines="84" dropStyle="combo" dx="15" fmlaLink="DATA!$CA$99" fmlaRange="DATA!$CA$51:$CA$79" sel="1" val="0"/>
</file>

<file path=xl/ctrlProps/ctrlProp231.xml><?xml version="1.0" encoding="utf-8"?>
<formControlPr xmlns="http://schemas.microsoft.com/office/spreadsheetml/2009/9/main" objectType="Drop" dropLines="84" dropStyle="combo" dx="15" fmlaLink="DATA!$CA$99" fmlaRange="DATA!$CA$51:$CA$79" sel="1" val="0"/>
</file>

<file path=xl/ctrlProps/ctrlProp232.xml><?xml version="1.0" encoding="utf-8"?>
<formControlPr xmlns="http://schemas.microsoft.com/office/spreadsheetml/2009/9/main" objectType="Drop" dropLines="84" dropStyle="combo" dx="15" fmlaLink="DATA!$CA$99" fmlaRange="DATA!$CA$51:$CA$79" sel="1" val="0"/>
</file>

<file path=xl/ctrlProps/ctrlProp233.xml><?xml version="1.0" encoding="utf-8"?>
<formControlPr xmlns="http://schemas.microsoft.com/office/spreadsheetml/2009/9/main" objectType="Drop" dropLines="84" dropStyle="combo" dx="15" fmlaLink="DATA!$CA$99" fmlaRange="DATA!$CA$51:$CA$79" sel="1" val="0"/>
</file>

<file path=xl/ctrlProps/ctrlProp234.xml><?xml version="1.0" encoding="utf-8"?>
<formControlPr xmlns="http://schemas.microsoft.com/office/spreadsheetml/2009/9/main" objectType="Drop" dropLines="78" dropStyle="combo" dx="15" fmlaLink="$F$20" fmlaRange="$F$2:$F$19" sel="1" val="0"/>
</file>

<file path=xl/ctrlProps/ctrlProp235.xml><?xml version="1.0" encoding="utf-8"?>
<formControlPr xmlns="http://schemas.microsoft.com/office/spreadsheetml/2009/9/main" objectType="Drop" dropLines="78" dropStyle="combo" dx="15" fmlaLink="$G$15" fmlaRange="$G$2:$G$14" sel="1" val="0"/>
</file>

<file path=xl/ctrlProps/ctrlProp236.xml><?xml version="1.0" encoding="utf-8"?>
<formControlPr xmlns="http://schemas.microsoft.com/office/spreadsheetml/2009/9/main" objectType="Drop" dropLines="84" dropStyle="combo" dx="15" fmlaLink="$H$7" fmlaRange="$H$2:$H$6" sel="1" val="0"/>
</file>

<file path=xl/ctrlProps/ctrlProp237.xml><?xml version="1.0" encoding="utf-8"?>
<formControlPr xmlns="http://schemas.microsoft.com/office/spreadsheetml/2009/9/main" objectType="Drop" dropLines="84" dropStyle="combo" dx="15" fmlaLink="$I$13" fmlaRange="$I$2:$I$12" sel="1" val="0"/>
</file>

<file path=xl/ctrlProps/ctrlProp238.xml><?xml version="1.0" encoding="utf-8"?>
<formControlPr xmlns="http://schemas.microsoft.com/office/spreadsheetml/2009/9/main" objectType="Drop" dropLines="84" dropStyle="combo" dx="15" fmlaLink="$D$11" fmlaRange="$D$5:$D$8" sel="1" val="0"/>
</file>

<file path=xl/ctrlProps/ctrlProp239.xml><?xml version="1.0" encoding="utf-8"?>
<formControlPr xmlns="http://schemas.microsoft.com/office/spreadsheetml/2009/9/main" objectType="Drop" dropLines="84" dropStyle="combo" dx="15" fmlaLink="$E$23" fmlaRange="$E$5:$E$22" sel="1" val="0"/>
</file>

<file path=xl/ctrlProps/ctrlProp24.xml><?xml version="1.0" encoding="utf-8"?>
<formControlPr xmlns="http://schemas.microsoft.com/office/spreadsheetml/2009/9/main" objectType="Drop" dropLines="76" dropStyle="combo" dx="15" fmlaLink="DATA!$B$120" fmlaRange="DATA!$C$2:$C$36" sel="1" val="0"/>
</file>

<file path=xl/ctrlProps/ctrlProp240.xml><?xml version="1.0" encoding="utf-8"?>
<formControlPr xmlns="http://schemas.microsoft.com/office/spreadsheetml/2009/9/main" objectType="Drop" dropLines="78" dropStyle="combo" dx="15" fmlaLink="$F$18" fmlaRange="$F$5:$F$17" sel="1" val="0"/>
</file>

<file path=xl/ctrlProps/ctrlProp25.xml><?xml version="1.0" encoding="utf-8"?>
<formControlPr xmlns="http://schemas.microsoft.com/office/spreadsheetml/2009/9/main" objectType="Drop" dropLines="76" dropStyle="combo" dx="15" fmlaLink="DATA!$D$120" fmlaRange="DATA!$B$441:$B$468" sel="1" val="0"/>
</file>

<file path=xl/ctrlProps/ctrlProp26.xml><?xml version="1.0" encoding="utf-8"?>
<formControlPr xmlns="http://schemas.microsoft.com/office/spreadsheetml/2009/9/main" objectType="Drop" dropLines="76" dropStyle="combo" dx="15" fmlaLink="DATA!$B$121" fmlaRange="DATA!$C$2:$C$36" sel="1" val="0"/>
</file>

<file path=xl/ctrlProps/ctrlProp27.xml><?xml version="1.0" encoding="utf-8"?>
<formControlPr xmlns="http://schemas.microsoft.com/office/spreadsheetml/2009/9/main" objectType="Drop" dropLines="76" dropStyle="combo" dx="15" fmlaLink="DATA!$D$121" fmlaRange="DATA!$B$471:$B$498" sel="1" val="0"/>
</file>

<file path=xl/ctrlProps/ctrlProp28.xml><?xml version="1.0" encoding="utf-8"?>
<formControlPr xmlns="http://schemas.microsoft.com/office/spreadsheetml/2009/9/main" objectType="Drop" dropLines="76" dropStyle="combo" dx="15" fmlaLink="DATA!$B$122" fmlaRange="DATA!$C$2:$C$36" sel="1" val="0"/>
</file>

<file path=xl/ctrlProps/ctrlProp29.xml><?xml version="1.0" encoding="utf-8"?>
<formControlPr xmlns="http://schemas.microsoft.com/office/spreadsheetml/2009/9/main" objectType="Drop" dropLines="76" dropStyle="combo" dx="15" fmlaLink="DATA!$D$122" fmlaRange="DATA!$B$501:$B$528" sel="1" val="0"/>
</file>

<file path=xl/ctrlProps/ctrlProp3.xml><?xml version="1.0" encoding="utf-8"?>
<formControlPr xmlns="http://schemas.microsoft.com/office/spreadsheetml/2009/9/main" objectType="Drop" dropLines="84" dropStyle="combo" dx="15" fmlaLink="DATA!$I$100" fmlaRange="DATA!$J$51:$J$59" sel="1" val="0"/>
</file>

<file path=xl/ctrlProps/ctrlProp30.xml><?xml version="1.0" encoding="utf-8"?>
<formControlPr xmlns="http://schemas.microsoft.com/office/spreadsheetml/2009/9/main" objectType="Drop" dropLines="76" dropStyle="combo" dx="15" fmlaLink="DATA!$B$123" fmlaRange="DATA!$C$2:$C$36" sel="1" val="0"/>
</file>

<file path=xl/ctrlProps/ctrlProp31.xml><?xml version="1.0" encoding="utf-8"?>
<formControlPr xmlns="http://schemas.microsoft.com/office/spreadsheetml/2009/9/main" objectType="Drop" dropLines="76" dropStyle="combo" dx="15" fmlaLink="DATA!$D$123" fmlaRange="DATA!$B$531:$B$558" sel="1" val="0"/>
</file>

<file path=xl/ctrlProps/ctrlProp32.xml><?xml version="1.0" encoding="utf-8"?>
<formControlPr xmlns="http://schemas.microsoft.com/office/spreadsheetml/2009/9/main" objectType="Drop" dropLines="76" dropStyle="combo" dx="15" fmlaLink="DATA!$B$124" fmlaRange="DATA!$C$2:$C$36" sel="1" val="0"/>
</file>

<file path=xl/ctrlProps/ctrlProp33.xml><?xml version="1.0" encoding="utf-8"?>
<formControlPr xmlns="http://schemas.microsoft.com/office/spreadsheetml/2009/9/main" objectType="Drop" dropLines="76" dropStyle="combo" dx="15" fmlaLink="DATA!$D$124" fmlaRange="DATA!$B$561:$B$588" sel="1" val="0"/>
</file>

<file path=xl/ctrlProps/ctrlProp34.xml><?xml version="1.0" encoding="utf-8"?>
<formControlPr xmlns="http://schemas.microsoft.com/office/spreadsheetml/2009/9/main" objectType="Drop" dropLines="76" dropStyle="combo" dx="15" fmlaLink="DATA!$B$125" fmlaRange="DATA!$C$2:$C$36" sel="1" val="0"/>
</file>

<file path=xl/ctrlProps/ctrlProp35.xml><?xml version="1.0" encoding="utf-8"?>
<formControlPr xmlns="http://schemas.microsoft.com/office/spreadsheetml/2009/9/main" objectType="Drop" dropLines="76" dropStyle="combo" dx="15" fmlaLink="DATA!$D$125" fmlaRange="DATA!$B$591:$B$618" sel="1" val="0"/>
</file>

<file path=xl/ctrlProps/ctrlProp36.xml><?xml version="1.0" encoding="utf-8"?>
<formControlPr xmlns="http://schemas.microsoft.com/office/spreadsheetml/2009/9/main" objectType="Drop" dropLines="76" dropStyle="combo" dx="15" fmlaLink="DATA!$B$126" fmlaRange="DATA!$C$2:$C$36" sel="1" val="0"/>
</file>

<file path=xl/ctrlProps/ctrlProp37.xml><?xml version="1.0" encoding="utf-8"?>
<formControlPr xmlns="http://schemas.microsoft.com/office/spreadsheetml/2009/9/main" objectType="Drop" dropLines="76" dropStyle="combo" dx="15" fmlaLink="DATA!$D$126" fmlaRange="DATA!$B$621:$B$648" sel="1" val="0"/>
</file>

<file path=xl/ctrlProps/ctrlProp38.xml><?xml version="1.0" encoding="utf-8"?>
<formControlPr xmlns="http://schemas.microsoft.com/office/spreadsheetml/2009/9/main" objectType="Drop" dropLines="76" dropStyle="combo" dx="15" fmlaLink="DATA!$B$127" fmlaRange="DATA!$C$2:$C$36" sel="1" val="0"/>
</file>

<file path=xl/ctrlProps/ctrlProp39.xml><?xml version="1.0" encoding="utf-8"?>
<formControlPr xmlns="http://schemas.microsoft.com/office/spreadsheetml/2009/9/main" objectType="Drop" dropLines="76" dropStyle="combo" dx="15" fmlaLink="DATA!$D$127" fmlaRange="DATA!$B$651:$B$678" sel="1" val="0"/>
</file>

<file path=xl/ctrlProps/ctrlProp4.xml><?xml version="1.0" encoding="utf-8"?>
<formControlPr xmlns="http://schemas.microsoft.com/office/spreadsheetml/2009/9/main" objectType="Drop" dropLines="76" dropStyle="combo" dx="15" fmlaLink="DATA!$H$100" fmlaRange="DATA!$C$51:$C$91" sel="1" val="0"/>
</file>

<file path=xl/ctrlProps/ctrlProp40.xml><?xml version="1.0" encoding="utf-8"?>
<formControlPr xmlns="http://schemas.microsoft.com/office/spreadsheetml/2009/9/main" objectType="Drop" dropLines="76" dropStyle="combo" dx="15" fmlaLink="DATA!$B$128" fmlaRange="DATA!$C$2:$C$36" sel="1" val="0"/>
</file>

<file path=xl/ctrlProps/ctrlProp41.xml><?xml version="1.0" encoding="utf-8"?>
<formControlPr xmlns="http://schemas.microsoft.com/office/spreadsheetml/2009/9/main" objectType="Drop" dropLines="76" dropStyle="combo" dx="15" fmlaLink="DATA!$D$128" fmlaRange="DATA!$B$681:$B$708" sel="1" val="0"/>
</file>

<file path=xl/ctrlProps/ctrlProp42.xml><?xml version="1.0" encoding="utf-8"?>
<formControlPr xmlns="http://schemas.microsoft.com/office/spreadsheetml/2009/9/main" objectType="Drop" dropLines="76" dropStyle="combo" dx="15" fmlaLink="DATA!$B$129" fmlaRange="DATA!$C$2:$C$36" sel="1" val="0"/>
</file>

<file path=xl/ctrlProps/ctrlProp43.xml><?xml version="1.0" encoding="utf-8"?>
<formControlPr xmlns="http://schemas.microsoft.com/office/spreadsheetml/2009/9/main" objectType="Drop" dropLines="76" dropStyle="combo" dx="15" fmlaLink="DATA!$D$129" fmlaRange="DATA!$B$711:$B$738" sel="1" val="0"/>
</file>

<file path=xl/ctrlProps/ctrlProp44.xml><?xml version="1.0" encoding="utf-8"?>
<formControlPr xmlns="http://schemas.microsoft.com/office/spreadsheetml/2009/9/main" objectType="Drop" dropLines="76" dropStyle="combo" dx="15" fmlaLink="DATA!$B$130" fmlaRange="DATA!$C$2:$C$36" sel="1" val="0"/>
</file>

<file path=xl/ctrlProps/ctrlProp45.xml><?xml version="1.0" encoding="utf-8"?>
<formControlPr xmlns="http://schemas.microsoft.com/office/spreadsheetml/2009/9/main" objectType="Drop" dropLines="76" dropStyle="combo" dx="15" fmlaLink="DATA!$D$130" fmlaRange="DATA!$B$741:$B$768" sel="1" val="0"/>
</file>

<file path=xl/ctrlProps/ctrlProp46.xml><?xml version="1.0" encoding="utf-8"?>
<formControlPr xmlns="http://schemas.microsoft.com/office/spreadsheetml/2009/9/main" objectType="Drop" dropLines="76" dropStyle="combo" dx="15" fmlaLink="DATA!$B$131" fmlaRange="DATA!$C$2:$C$36" sel="1" val="0"/>
</file>

<file path=xl/ctrlProps/ctrlProp47.xml><?xml version="1.0" encoding="utf-8"?>
<formControlPr xmlns="http://schemas.microsoft.com/office/spreadsheetml/2009/9/main" objectType="Drop" dropLines="76" dropStyle="combo" dx="15" fmlaLink="DATA!$D$131" fmlaRange="DATA!$B$771:$B$798" sel="1" val="0"/>
</file>

<file path=xl/ctrlProps/ctrlProp48.xml><?xml version="1.0" encoding="utf-8"?>
<formControlPr xmlns="http://schemas.microsoft.com/office/spreadsheetml/2009/9/main" objectType="Drop" dropLines="76" dropStyle="combo" dx="15" fmlaLink="DATA!$B$132" fmlaRange="DATA!$C$2:$C$36" sel="1" val="0"/>
</file>

<file path=xl/ctrlProps/ctrlProp49.xml><?xml version="1.0" encoding="utf-8"?>
<formControlPr xmlns="http://schemas.microsoft.com/office/spreadsheetml/2009/9/main" objectType="Drop" dropLines="76" dropStyle="combo" dx="15" fmlaLink="DATA!$D$132" fmlaRange="DATA!$B$801:$B$828" sel="1" val="0"/>
</file>

<file path=xl/ctrlProps/ctrlProp5.xml><?xml version="1.0" encoding="utf-8"?>
<formControlPr xmlns="http://schemas.microsoft.com/office/spreadsheetml/2009/9/main" objectType="Drop" dropLines="84" dropStyle="combo" dx="15" fmlaLink="DATA!$B$111" fmlaRange="DATA!$C$2:$C$36" sel="1" val="0"/>
</file>

<file path=xl/ctrlProps/ctrlProp50.xml><?xml version="1.0" encoding="utf-8"?>
<formControlPr xmlns="http://schemas.microsoft.com/office/spreadsheetml/2009/9/main" objectType="Drop" dropLines="76" dropStyle="combo" dx="15" fmlaLink="DATA!$B$133" fmlaRange="DATA!$C$2:$C$36" sel="1" val="0"/>
</file>

<file path=xl/ctrlProps/ctrlProp51.xml><?xml version="1.0" encoding="utf-8"?>
<formControlPr xmlns="http://schemas.microsoft.com/office/spreadsheetml/2009/9/main" objectType="Drop" dropLines="76" dropStyle="combo" dx="15" fmlaLink="DATA!$D$133" fmlaRange="DATA!$B$831:$B$858" sel="1" val="0"/>
</file>

<file path=xl/ctrlProps/ctrlProp52.xml><?xml version="1.0" encoding="utf-8"?>
<formControlPr xmlns="http://schemas.microsoft.com/office/spreadsheetml/2009/9/main" objectType="Drop" dropLines="78" dropStyle="combo" dx="15" fmlaLink="DATA!$B$134" fmlaRange="DATA!$C$2:$C$36" sel="1" val="0"/>
</file>

<file path=xl/ctrlProps/ctrlProp53.xml><?xml version="1.0" encoding="utf-8"?>
<formControlPr xmlns="http://schemas.microsoft.com/office/spreadsheetml/2009/9/main" objectType="Drop" dropLines="84" dropStyle="combo" dx="15" fmlaLink="DATA!$D$134" fmlaRange="DATA!$B$861:$B$888" sel="1" val="0"/>
</file>

<file path=xl/ctrlProps/ctrlProp54.xml><?xml version="1.0" encoding="utf-8"?>
<formControlPr xmlns="http://schemas.microsoft.com/office/spreadsheetml/2009/9/main" objectType="Drop" dropLines="76" dropStyle="combo" dx="15" fmlaLink="DATA!$B$135" fmlaRange="DATA!$C$2:$C$36" sel="1" val="0"/>
</file>

<file path=xl/ctrlProps/ctrlProp55.xml><?xml version="1.0" encoding="utf-8"?>
<formControlPr xmlns="http://schemas.microsoft.com/office/spreadsheetml/2009/9/main" objectType="Drop" dropLines="76" dropStyle="combo" dx="15" fmlaLink="DATA!$D$135" fmlaRange="DATA!$B$891:$B$918" sel="1" val="0"/>
</file>

<file path=xl/ctrlProps/ctrlProp56.xml><?xml version="1.0" encoding="utf-8"?>
<formControlPr xmlns="http://schemas.microsoft.com/office/spreadsheetml/2009/9/main" objectType="Drop" dropLines="76" dropStyle="combo" dx="15" fmlaLink="DATA!$B$136" fmlaRange="DATA!$C$2:$C$36" sel="1" val="0"/>
</file>

<file path=xl/ctrlProps/ctrlProp57.xml><?xml version="1.0" encoding="utf-8"?>
<formControlPr xmlns="http://schemas.microsoft.com/office/spreadsheetml/2009/9/main" objectType="Drop" dropLines="76" dropStyle="combo" dx="15" fmlaLink="DATA!$D$136" fmlaRange="DATA!$B$921:$B$948" sel="1" val="0"/>
</file>

<file path=xl/ctrlProps/ctrlProp58.xml><?xml version="1.0" encoding="utf-8"?>
<formControlPr xmlns="http://schemas.microsoft.com/office/spreadsheetml/2009/9/main" objectType="Drop" dropLines="76" dropStyle="combo" dx="15" fmlaLink="DATA!$B$137" fmlaRange="DATA!$C$2:$C$36" sel="1" val="0"/>
</file>

<file path=xl/ctrlProps/ctrlProp59.xml><?xml version="1.0" encoding="utf-8"?>
<formControlPr xmlns="http://schemas.microsoft.com/office/spreadsheetml/2009/9/main" objectType="Drop" dropLines="76" dropStyle="combo" dx="15" fmlaLink="DATA!$D$137" fmlaRange="DATA!$B$951:$B$978" sel="1" val="0"/>
</file>

<file path=xl/ctrlProps/ctrlProp6.xml><?xml version="1.0" encoding="utf-8"?>
<formControlPr xmlns="http://schemas.microsoft.com/office/spreadsheetml/2009/9/main" objectType="Drop" dropLines="78" dropStyle="combo" dx="15" fmlaLink="DATA!$D$111" fmlaRange="DATA!$B$171:$B$198" sel="1" val="0"/>
</file>

<file path=xl/ctrlProps/ctrlProp60.xml><?xml version="1.0" encoding="utf-8"?>
<formControlPr xmlns="http://schemas.microsoft.com/office/spreadsheetml/2009/9/main" objectType="Drop" dropLines="76" dropStyle="combo" dx="15" fmlaLink="DATA!$B$138" fmlaRange="DATA!$C$2:$C$36" sel="1" val="0"/>
</file>

<file path=xl/ctrlProps/ctrlProp61.xml><?xml version="1.0" encoding="utf-8"?>
<formControlPr xmlns="http://schemas.microsoft.com/office/spreadsheetml/2009/9/main" objectType="Drop" dropLines="76" dropStyle="combo" dx="15" fmlaLink="DATA!$D$138" fmlaRange="DATA!$B$981:$B$1008" sel="1" val="0"/>
</file>

<file path=xl/ctrlProps/ctrlProp62.xml><?xml version="1.0" encoding="utf-8"?>
<formControlPr xmlns="http://schemas.microsoft.com/office/spreadsheetml/2009/9/main" objectType="Drop" dropLines="78" dropStyle="combo" dx="15" fmlaLink="DATA!$B$139" fmlaRange="DATA!$C$2:$C$36" sel="1" val="0"/>
</file>

<file path=xl/ctrlProps/ctrlProp63.xml><?xml version="1.0" encoding="utf-8"?>
<formControlPr xmlns="http://schemas.microsoft.com/office/spreadsheetml/2009/9/main" objectType="Drop" dropLines="78" dropStyle="combo" dx="15" fmlaLink="DATA!$D$139" fmlaRange="DATA!$B$1011:$B$1038" sel="1" val="0"/>
</file>

<file path=xl/ctrlProps/ctrlProp64.xml><?xml version="1.0" encoding="utf-8"?>
<formControlPr xmlns="http://schemas.microsoft.com/office/spreadsheetml/2009/9/main" objectType="Drop" dropLines="76" dropStyle="combo" dx="15" fmlaLink="DATA!$B$140" fmlaRange="DATA!$C$2:$C$36" sel="1" val="0"/>
</file>

<file path=xl/ctrlProps/ctrlProp65.xml><?xml version="1.0" encoding="utf-8"?>
<formControlPr xmlns="http://schemas.microsoft.com/office/spreadsheetml/2009/9/main" objectType="Drop" dropLines="76" dropStyle="combo" dx="15" fmlaLink="DATA!$D$140" fmlaRange="DATA!$B$1041:$B$1068" sel="1" val="0"/>
</file>

<file path=xl/ctrlProps/ctrlProp66.xml><?xml version="1.0" encoding="utf-8"?>
<formControlPr xmlns="http://schemas.microsoft.com/office/spreadsheetml/2009/9/main" objectType="Drop" dropLines="76" dropStyle="combo" dx="15" fmlaLink="DATA!$B$141" fmlaRange="DATA!$C$2:$C$36" sel="1" val="0"/>
</file>

<file path=xl/ctrlProps/ctrlProp67.xml><?xml version="1.0" encoding="utf-8"?>
<formControlPr xmlns="http://schemas.microsoft.com/office/spreadsheetml/2009/9/main" objectType="Drop" dropLines="76" dropStyle="combo" dx="15" fmlaLink="DATA!$D$141" fmlaRange="DATA!$B$1071:$B$1098" sel="1" val="0"/>
</file>

<file path=xl/ctrlProps/ctrlProp68.xml><?xml version="1.0" encoding="utf-8"?>
<formControlPr xmlns="http://schemas.microsoft.com/office/spreadsheetml/2009/9/main" objectType="Drop" dropLines="76" dropStyle="combo" dx="15" fmlaLink="DATA!$B$142" fmlaRange="DATA!$C$2:$C$36" sel="1" val="0"/>
</file>

<file path=xl/ctrlProps/ctrlProp69.xml><?xml version="1.0" encoding="utf-8"?>
<formControlPr xmlns="http://schemas.microsoft.com/office/spreadsheetml/2009/9/main" objectType="Drop" dropLines="76" dropStyle="combo" dx="15" fmlaLink="DATA!$D$142" fmlaRange="DATA!$B$1101:$B$1128" sel="1" val="0"/>
</file>

<file path=xl/ctrlProps/ctrlProp7.xml><?xml version="1.0" encoding="utf-8"?>
<formControlPr xmlns="http://schemas.microsoft.com/office/spreadsheetml/2009/9/main" objectType="Drop" dropLines="78" dropStyle="combo" dx="15" fmlaLink="DATA!$M$100" fmlaRange="DATA!$L$51:$L$72" sel="1" val="0"/>
</file>

<file path=xl/ctrlProps/ctrlProp70.xml><?xml version="1.0" encoding="utf-8"?>
<formControlPr xmlns="http://schemas.microsoft.com/office/spreadsheetml/2009/9/main" objectType="Drop" dropLines="76" dropStyle="combo" dx="15" fmlaLink="DATA!$B$143" fmlaRange="DATA!$C$2:$C$36" sel="1" val="0"/>
</file>

<file path=xl/ctrlProps/ctrlProp71.xml><?xml version="1.0" encoding="utf-8"?>
<formControlPr xmlns="http://schemas.microsoft.com/office/spreadsheetml/2009/9/main" objectType="Drop" dropLines="76" dropStyle="combo" dx="15" fmlaLink="DATA!$D$143" fmlaRange="DATA!$B$1131:$B$1158" sel="1" val="0"/>
</file>

<file path=xl/ctrlProps/ctrlProp72.xml><?xml version="1.0" encoding="utf-8"?>
<formControlPr xmlns="http://schemas.microsoft.com/office/spreadsheetml/2009/9/main" objectType="Drop" dropLines="76" dropStyle="combo" dx="15" fmlaLink="DATA!$B$144" fmlaRange="DATA!$C$2:$C$36" sel="1" val="0"/>
</file>

<file path=xl/ctrlProps/ctrlProp73.xml><?xml version="1.0" encoding="utf-8"?>
<formControlPr xmlns="http://schemas.microsoft.com/office/spreadsheetml/2009/9/main" objectType="Drop" dropLines="76" dropStyle="combo" dx="15" fmlaLink="DATA!$D$144" fmlaRange="DATA!$B$1161:$B$1188" sel="1" val="0"/>
</file>

<file path=xl/ctrlProps/ctrlProp74.xml><?xml version="1.0" encoding="utf-8"?>
<formControlPr xmlns="http://schemas.microsoft.com/office/spreadsheetml/2009/9/main" objectType="Drop" dropLines="76" dropStyle="combo" dx="15" fmlaLink="DATA!$B$145" fmlaRange="DATA!$C$2:$C$36" sel="1" val="0"/>
</file>

<file path=xl/ctrlProps/ctrlProp75.xml><?xml version="1.0" encoding="utf-8"?>
<formControlPr xmlns="http://schemas.microsoft.com/office/spreadsheetml/2009/9/main" objectType="Drop" dropLines="76" dropStyle="combo" dx="15" fmlaLink="DATA!$D$145" fmlaRange="DATA!$B$1191:$B$1218" sel="1" val="0"/>
</file>

<file path=xl/ctrlProps/ctrlProp76.xml><?xml version="1.0" encoding="utf-8"?>
<formControlPr xmlns="http://schemas.microsoft.com/office/spreadsheetml/2009/9/main" objectType="Drop" dropLines="76" dropStyle="combo" dx="15" fmlaLink="DATA!$B$146" fmlaRange="DATA!$C$2:$C$36" sel="1" val="0"/>
</file>

<file path=xl/ctrlProps/ctrlProp77.xml><?xml version="1.0" encoding="utf-8"?>
<formControlPr xmlns="http://schemas.microsoft.com/office/spreadsheetml/2009/9/main" objectType="Drop" dropLines="76" dropStyle="combo" dx="15" fmlaLink="DATA!$D$146" fmlaRange="DATA!$B$1221:$B$1248" sel="1" val="0"/>
</file>

<file path=xl/ctrlProps/ctrlProp78.xml><?xml version="1.0" encoding="utf-8"?>
<formControlPr xmlns="http://schemas.microsoft.com/office/spreadsheetml/2009/9/main" objectType="Drop" dropLines="78" dropStyle="combo" dx="15" fmlaLink="DATA!$B$147" fmlaRange="DATA!$C$2:$C$36" sel="1" val="0"/>
</file>

<file path=xl/ctrlProps/ctrlProp79.xml><?xml version="1.0" encoding="utf-8"?>
<formControlPr xmlns="http://schemas.microsoft.com/office/spreadsheetml/2009/9/main" objectType="Drop" dropLines="78" dropStyle="combo" dx="15" fmlaLink="DATA!$D$147" fmlaRange="DATA!$B$1251:$B$1278" sel="1" val="0"/>
</file>

<file path=xl/ctrlProps/ctrlProp8.xml><?xml version="1.0" encoding="utf-8"?>
<formControlPr xmlns="http://schemas.microsoft.com/office/spreadsheetml/2009/9/main" objectType="Drop" dropLines="78" dropStyle="combo" dx="15" fmlaLink="DATA!$B$112" fmlaRange="DATA!$C$2:$C$36" sel="1" val="0"/>
</file>

<file path=xl/ctrlProps/ctrlProp80.xml><?xml version="1.0" encoding="utf-8"?>
<formControlPr xmlns="http://schemas.microsoft.com/office/spreadsheetml/2009/9/main" objectType="Drop" dropLines="76" dropStyle="combo" dx="15" fmlaLink="DATA!$B$148" fmlaRange="DATA!$C$2:$C$36" sel="1" val="0"/>
</file>

<file path=xl/ctrlProps/ctrlProp81.xml><?xml version="1.0" encoding="utf-8"?>
<formControlPr xmlns="http://schemas.microsoft.com/office/spreadsheetml/2009/9/main" objectType="Drop" dropLines="76" dropStyle="combo" dx="15" fmlaLink="DATA!$D$148" fmlaRange="DATA!$B$1281:$B$1308" sel="1" val="0"/>
</file>

<file path=xl/ctrlProps/ctrlProp82.xml><?xml version="1.0" encoding="utf-8"?>
<formControlPr xmlns="http://schemas.microsoft.com/office/spreadsheetml/2009/9/main" objectType="Spin" dx="16" fmlaLink="$J$250" max="30000" page="10" val="0"/>
</file>

<file path=xl/ctrlProps/ctrlProp83.xml><?xml version="1.0" encoding="utf-8"?>
<formControlPr xmlns="http://schemas.microsoft.com/office/spreadsheetml/2009/9/main" objectType="Drop" dropLines="76" dropStyle="combo" dx="15" fmlaLink="DATA!$B$149" fmlaRange="DATA!$C$2:$C$36" sel="1" val="0"/>
</file>

<file path=xl/ctrlProps/ctrlProp84.xml><?xml version="1.0" encoding="utf-8"?>
<formControlPr xmlns="http://schemas.microsoft.com/office/spreadsheetml/2009/9/main" objectType="Drop" dropLines="76" dropStyle="combo" dx="15" fmlaLink="DATA!$D$149" fmlaRange="DATA!$B$1311:$B$1338" sel="1" val="0"/>
</file>

<file path=xl/ctrlProps/ctrlProp85.xml><?xml version="1.0" encoding="utf-8"?>
<formControlPr xmlns="http://schemas.microsoft.com/office/spreadsheetml/2009/9/main" objectType="Spin" dx="16" fmlaLink="$J$256" max="30000" page="10" val="0"/>
</file>

<file path=xl/ctrlProps/ctrlProp86.xml><?xml version="1.0" encoding="utf-8"?>
<formControlPr xmlns="http://schemas.microsoft.com/office/spreadsheetml/2009/9/main" objectType="Drop" dropLines="78" dropStyle="combo" dx="15" fmlaLink="DATA!$B$150" fmlaRange="DATA!$C$2:$C$36" sel="1" val="0"/>
</file>

<file path=xl/ctrlProps/ctrlProp87.xml><?xml version="1.0" encoding="utf-8"?>
<formControlPr xmlns="http://schemas.microsoft.com/office/spreadsheetml/2009/9/main" objectType="Drop" dropLines="78" dropStyle="combo" dx="15" fmlaLink="DATA!$D$150" fmlaRange="DATA!$B$1341:$B$1368" sel="1" val="0"/>
</file>

<file path=xl/ctrlProps/ctrlProp88.xml><?xml version="1.0" encoding="utf-8"?>
<formControlPr xmlns="http://schemas.microsoft.com/office/spreadsheetml/2009/9/main" objectType="Spin" dx="16" fmlaLink="$J$262" max="30000" page="10" val="0"/>
</file>

<file path=xl/ctrlProps/ctrlProp89.xml><?xml version="1.0" encoding="utf-8"?>
<formControlPr xmlns="http://schemas.microsoft.com/office/spreadsheetml/2009/9/main" objectType="Drop" dropLines="84" dropStyle="combo" dx="15" fmlaLink="DATA!$I$101" fmlaRange="DATA!$J$62:$J$90" sel="1" val="0"/>
</file>

<file path=xl/ctrlProps/ctrlProp9.xml><?xml version="1.0" encoding="utf-8"?>
<formControlPr xmlns="http://schemas.microsoft.com/office/spreadsheetml/2009/9/main" objectType="Drop" dropLines="78" dropStyle="combo" dx="15" fmlaLink="DATA!$D$112" fmlaRange="DATA!$B$201:$B$228" sel="1" val="0"/>
</file>

<file path=xl/ctrlProps/ctrlProp90.xml><?xml version="1.0" encoding="utf-8"?>
<formControlPr xmlns="http://schemas.microsoft.com/office/spreadsheetml/2009/9/main" objectType="Spin" dx="16" fmlaLink="M250" max="1" page="10" val="0"/>
</file>

<file path=xl/ctrlProps/ctrlProp91.xml><?xml version="1.0" encoding="utf-8"?>
<formControlPr xmlns="http://schemas.microsoft.com/office/spreadsheetml/2009/9/main" objectType="Spin" dx="16" fmlaLink="M256" max="1" page="10" val="0"/>
</file>

<file path=xl/ctrlProps/ctrlProp92.xml><?xml version="1.0" encoding="utf-8"?>
<formControlPr xmlns="http://schemas.microsoft.com/office/spreadsheetml/2009/9/main" objectType="Spin" dx="16" fmlaLink="M262" max="1" page="10" val="0"/>
</file>

<file path=xl/ctrlProps/ctrlProp93.xml><?xml version="1.0" encoding="utf-8"?>
<formControlPr xmlns="http://schemas.microsoft.com/office/spreadsheetml/2009/9/main" objectType="Spin" dx="16" fmlaLink="$J$250" max="30000" page="10" val="0"/>
</file>

<file path=xl/ctrlProps/ctrlProp94.xml><?xml version="1.0" encoding="utf-8"?>
<formControlPr xmlns="http://schemas.microsoft.com/office/spreadsheetml/2009/9/main" objectType="Spin" dx="16" fmlaLink="M244" max="1" page="10" val="0"/>
</file>

<file path=xl/ctrlProps/ctrlProp95.xml><?xml version="1.0" encoding="utf-8"?>
<formControlPr xmlns="http://schemas.microsoft.com/office/spreadsheetml/2009/9/main" objectType="Spin" dx="16" fmlaLink="$M$238" max="1" page="10" val="0"/>
</file>

<file path=xl/ctrlProps/ctrlProp96.xml><?xml version="1.0" encoding="utf-8"?>
<formControlPr xmlns="http://schemas.microsoft.com/office/spreadsheetml/2009/9/main" objectType="Spin" dx="16" fmlaLink="$M$232" max="1" page="10" val="0"/>
</file>

<file path=xl/ctrlProps/ctrlProp97.xml><?xml version="1.0" encoding="utf-8"?>
<formControlPr xmlns="http://schemas.microsoft.com/office/spreadsheetml/2009/9/main" objectType="Spin" dx="16" fmlaLink="$M$226" max="1" page="10" val="0"/>
</file>

<file path=xl/ctrlProps/ctrlProp98.xml><?xml version="1.0" encoding="utf-8"?>
<formControlPr xmlns="http://schemas.microsoft.com/office/spreadsheetml/2009/9/main" objectType="Spin" dx="16" fmlaLink="$M$220" max="1" page="10" val="0"/>
</file>

<file path=xl/ctrlProps/ctrlProp99.xml><?xml version="1.0" encoding="utf-8"?>
<formControlPr xmlns="http://schemas.microsoft.com/office/spreadsheetml/2009/9/main" objectType="Spin" dx="16" fmlaLink="$M$214" max="1" page="1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8</xdr:col>
          <xdr:colOff>0</xdr:colOff>
          <xdr:row>16</xdr:row>
          <xdr:rowOff>254000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5</xdr:col>
          <xdr:colOff>0</xdr:colOff>
          <xdr:row>17</xdr:row>
          <xdr:rowOff>254000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8</xdr:col>
          <xdr:colOff>0</xdr:colOff>
          <xdr:row>18</xdr:row>
          <xdr:rowOff>254000</xdr:rowOff>
        </xdr:to>
        <xdr:sp macro="" textlink="">
          <xdr:nvSpPr>
            <xdr:cNvPr id="3079" name="Drop Down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0</xdr:colOff>
          <xdr:row>17</xdr:row>
          <xdr:rowOff>254000</xdr:rowOff>
        </xdr:to>
        <xdr:sp macro="" textlink="">
          <xdr:nvSpPr>
            <xdr:cNvPr id="3082" name="Drop Down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12</xdr:col>
          <xdr:colOff>0</xdr:colOff>
          <xdr:row>25</xdr:row>
          <xdr:rowOff>254000</xdr:rowOff>
        </xdr:to>
        <xdr:sp macro="" textlink="">
          <xdr:nvSpPr>
            <xdr:cNvPr id="3085" name="Drop Down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0</xdr:rowOff>
        </xdr:from>
        <xdr:to>
          <xdr:col>12</xdr:col>
          <xdr:colOff>0</xdr:colOff>
          <xdr:row>26</xdr:row>
          <xdr:rowOff>254000</xdr:rowOff>
        </xdr:to>
        <xdr:sp macro="" textlink="">
          <xdr:nvSpPr>
            <xdr:cNvPr id="3086" name="Drop Down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7</xdr:col>
          <xdr:colOff>0</xdr:colOff>
          <xdr:row>21</xdr:row>
          <xdr:rowOff>254000</xdr:rowOff>
        </xdr:to>
        <xdr:sp macro="" textlink="">
          <xdr:nvSpPr>
            <xdr:cNvPr id="3087" name="Drop Down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12</xdr:col>
          <xdr:colOff>0</xdr:colOff>
          <xdr:row>31</xdr:row>
          <xdr:rowOff>254000</xdr:rowOff>
        </xdr:to>
        <xdr:sp macro="" textlink="">
          <xdr:nvSpPr>
            <xdr:cNvPr id="3182" name="Drop Down 110" hidden="1">
              <a:extLst>
                <a:ext uri="{63B3BB69-23CF-44E3-9099-C40C66FF867C}">
                  <a14:compatExt spid="_x0000_s3182"/>
                </a:ext>
                <a:ext uri="{FF2B5EF4-FFF2-40B4-BE49-F238E27FC236}">
                  <a16:creationId xmlns:a16="http://schemas.microsoft.com/office/drawing/2014/main" id="{00000000-0008-0000-0100-00006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0</xdr:rowOff>
        </xdr:from>
        <xdr:to>
          <xdr:col>12</xdr:col>
          <xdr:colOff>0</xdr:colOff>
          <xdr:row>32</xdr:row>
          <xdr:rowOff>254000</xdr:rowOff>
        </xdr:to>
        <xdr:sp macro="" textlink="">
          <xdr:nvSpPr>
            <xdr:cNvPr id="3183" name="Drop Down 111" hidden="1">
              <a:extLst>
                <a:ext uri="{63B3BB69-23CF-44E3-9099-C40C66FF867C}">
                  <a14:compatExt spid="_x0000_s3183"/>
                </a:ext>
                <a:ext uri="{FF2B5EF4-FFF2-40B4-BE49-F238E27FC236}">
                  <a16:creationId xmlns:a16="http://schemas.microsoft.com/office/drawing/2014/main" id="{00000000-0008-0000-0100-00006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0</xdr:rowOff>
        </xdr:from>
        <xdr:to>
          <xdr:col>12</xdr:col>
          <xdr:colOff>0</xdr:colOff>
          <xdr:row>37</xdr:row>
          <xdr:rowOff>254000</xdr:rowOff>
        </xdr:to>
        <xdr:sp macro="" textlink="">
          <xdr:nvSpPr>
            <xdr:cNvPr id="3192" name="Drop Down 120" hidden="1">
              <a:extLst>
                <a:ext uri="{63B3BB69-23CF-44E3-9099-C40C66FF867C}">
                  <a14:compatExt spid="_x0000_s3192"/>
                </a:ext>
                <a:ext uri="{FF2B5EF4-FFF2-40B4-BE49-F238E27FC236}">
                  <a16:creationId xmlns:a16="http://schemas.microsoft.com/office/drawing/2014/main" id="{00000000-0008-0000-0100-00007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0</xdr:rowOff>
        </xdr:from>
        <xdr:to>
          <xdr:col>12</xdr:col>
          <xdr:colOff>0</xdr:colOff>
          <xdr:row>38</xdr:row>
          <xdr:rowOff>254000</xdr:rowOff>
        </xdr:to>
        <xdr:sp macro="" textlink="">
          <xdr:nvSpPr>
            <xdr:cNvPr id="3193" name="Drop Down 121" hidden="1">
              <a:extLst>
                <a:ext uri="{63B3BB69-23CF-44E3-9099-C40C66FF867C}">
                  <a14:compatExt spid="_x0000_s3193"/>
                </a:ext>
                <a:ext uri="{FF2B5EF4-FFF2-40B4-BE49-F238E27FC236}">
                  <a16:creationId xmlns:a16="http://schemas.microsoft.com/office/drawing/2014/main" id="{00000000-0008-0000-0100-00007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43</xdr:row>
          <xdr:rowOff>0</xdr:rowOff>
        </xdr:from>
        <xdr:to>
          <xdr:col>12</xdr:col>
          <xdr:colOff>0</xdr:colOff>
          <xdr:row>43</xdr:row>
          <xdr:rowOff>254000</xdr:rowOff>
        </xdr:to>
        <xdr:sp macro="" textlink="">
          <xdr:nvSpPr>
            <xdr:cNvPr id="3197" name="Drop Down 125" hidden="1">
              <a:extLst>
                <a:ext uri="{63B3BB69-23CF-44E3-9099-C40C66FF867C}">
                  <a14:compatExt spid="_x0000_s3197"/>
                </a:ext>
                <a:ext uri="{FF2B5EF4-FFF2-40B4-BE49-F238E27FC236}">
                  <a16:creationId xmlns:a16="http://schemas.microsoft.com/office/drawing/2014/main" id="{00000000-0008-0000-0100-00007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0</xdr:rowOff>
        </xdr:from>
        <xdr:to>
          <xdr:col>12</xdr:col>
          <xdr:colOff>0</xdr:colOff>
          <xdr:row>44</xdr:row>
          <xdr:rowOff>254000</xdr:rowOff>
        </xdr:to>
        <xdr:sp macro="" textlink="">
          <xdr:nvSpPr>
            <xdr:cNvPr id="3198" name="Drop Down 126" hidden="1">
              <a:extLst>
                <a:ext uri="{63B3BB69-23CF-44E3-9099-C40C66FF867C}">
                  <a14:compatExt spid="_x0000_s3198"/>
                </a:ext>
                <a:ext uri="{FF2B5EF4-FFF2-40B4-BE49-F238E27FC236}">
                  <a16:creationId xmlns:a16="http://schemas.microsoft.com/office/drawing/2014/main" id="{00000000-0008-0000-0100-00007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49</xdr:row>
          <xdr:rowOff>0</xdr:rowOff>
        </xdr:from>
        <xdr:to>
          <xdr:col>12</xdr:col>
          <xdr:colOff>0</xdr:colOff>
          <xdr:row>49</xdr:row>
          <xdr:rowOff>254000</xdr:rowOff>
        </xdr:to>
        <xdr:sp macro="" textlink="">
          <xdr:nvSpPr>
            <xdr:cNvPr id="3202" name="Drop Down 130" hidden="1">
              <a:extLst>
                <a:ext uri="{63B3BB69-23CF-44E3-9099-C40C66FF867C}">
                  <a14:compatExt spid="_x0000_s3202"/>
                </a:ext>
                <a:ext uri="{FF2B5EF4-FFF2-40B4-BE49-F238E27FC236}">
                  <a16:creationId xmlns:a16="http://schemas.microsoft.com/office/drawing/2014/main" id="{00000000-0008-0000-0100-00008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50</xdr:row>
          <xdr:rowOff>0</xdr:rowOff>
        </xdr:from>
        <xdr:to>
          <xdr:col>12</xdr:col>
          <xdr:colOff>0</xdr:colOff>
          <xdr:row>50</xdr:row>
          <xdr:rowOff>254000</xdr:rowOff>
        </xdr:to>
        <xdr:sp macro="" textlink="">
          <xdr:nvSpPr>
            <xdr:cNvPr id="3203" name="Drop Down 131" hidden="1">
              <a:extLst>
                <a:ext uri="{63B3BB69-23CF-44E3-9099-C40C66FF867C}">
                  <a14:compatExt spid="_x0000_s3203"/>
                </a:ext>
                <a:ext uri="{FF2B5EF4-FFF2-40B4-BE49-F238E27FC236}">
                  <a16:creationId xmlns:a16="http://schemas.microsoft.com/office/drawing/2014/main" id="{00000000-0008-0000-0100-00008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55</xdr:row>
          <xdr:rowOff>0</xdr:rowOff>
        </xdr:from>
        <xdr:to>
          <xdr:col>12</xdr:col>
          <xdr:colOff>0</xdr:colOff>
          <xdr:row>55</xdr:row>
          <xdr:rowOff>254000</xdr:rowOff>
        </xdr:to>
        <xdr:sp macro="" textlink="">
          <xdr:nvSpPr>
            <xdr:cNvPr id="3207" name="Drop Down 135" hidden="1">
              <a:extLst>
                <a:ext uri="{63B3BB69-23CF-44E3-9099-C40C66FF867C}">
                  <a14:compatExt spid="_x0000_s3207"/>
                </a:ext>
                <a:ext uri="{FF2B5EF4-FFF2-40B4-BE49-F238E27FC236}">
                  <a16:creationId xmlns:a16="http://schemas.microsoft.com/office/drawing/2014/main" id="{00000000-0008-0000-0100-00008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56</xdr:row>
          <xdr:rowOff>0</xdr:rowOff>
        </xdr:from>
        <xdr:to>
          <xdr:col>12</xdr:col>
          <xdr:colOff>0</xdr:colOff>
          <xdr:row>56</xdr:row>
          <xdr:rowOff>254000</xdr:rowOff>
        </xdr:to>
        <xdr:sp macro="" textlink="">
          <xdr:nvSpPr>
            <xdr:cNvPr id="3208" name="Drop Down 136" hidden="1">
              <a:extLst>
                <a:ext uri="{63B3BB69-23CF-44E3-9099-C40C66FF867C}">
                  <a14:compatExt spid="_x0000_s3208"/>
                </a:ext>
                <a:ext uri="{FF2B5EF4-FFF2-40B4-BE49-F238E27FC236}">
                  <a16:creationId xmlns:a16="http://schemas.microsoft.com/office/drawing/2014/main" id="{00000000-0008-0000-0100-00008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61</xdr:row>
          <xdr:rowOff>0</xdr:rowOff>
        </xdr:from>
        <xdr:to>
          <xdr:col>12</xdr:col>
          <xdr:colOff>0</xdr:colOff>
          <xdr:row>61</xdr:row>
          <xdr:rowOff>254000</xdr:rowOff>
        </xdr:to>
        <xdr:sp macro="" textlink="">
          <xdr:nvSpPr>
            <xdr:cNvPr id="3212" name="Drop Down 140" hidden="1">
              <a:extLst>
                <a:ext uri="{63B3BB69-23CF-44E3-9099-C40C66FF867C}">
                  <a14:compatExt spid="_x0000_s3212"/>
                </a:ext>
                <a:ext uri="{FF2B5EF4-FFF2-40B4-BE49-F238E27FC236}">
                  <a16:creationId xmlns:a16="http://schemas.microsoft.com/office/drawing/2014/main" id="{00000000-0008-0000-0100-00008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62</xdr:row>
          <xdr:rowOff>0</xdr:rowOff>
        </xdr:from>
        <xdr:to>
          <xdr:col>12</xdr:col>
          <xdr:colOff>0</xdr:colOff>
          <xdr:row>62</xdr:row>
          <xdr:rowOff>254000</xdr:rowOff>
        </xdr:to>
        <xdr:sp macro="" textlink="">
          <xdr:nvSpPr>
            <xdr:cNvPr id="3213" name="Drop Down 141" hidden="1">
              <a:extLst>
                <a:ext uri="{63B3BB69-23CF-44E3-9099-C40C66FF867C}">
                  <a14:compatExt spid="_x0000_s3213"/>
                </a:ext>
                <a:ext uri="{FF2B5EF4-FFF2-40B4-BE49-F238E27FC236}">
                  <a16:creationId xmlns:a16="http://schemas.microsoft.com/office/drawing/2014/main" id="{00000000-0008-0000-0100-00008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0</xdr:rowOff>
        </xdr:from>
        <xdr:to>
          <xdr:col>12</xdr:col>
          <xdr:colOff>0</xdr:colOff>
          <xdr:row>67</xdr:row>
          <xdr:rowOff>254000</xdr:rowOff>
        </xdr:to>
        <xdr:sp macro="" textlink="">
          <xdr:nvSpPr>
            <xdr:cNvPr id="3217" name="Drop Down 145" hidden="1">
              <a:extLst>
                <a:ext uri="{63B3BB69-23CF-44E3-9099-C40C66FF867C}">
                  <a14:compatExt spid="_x0000_s3217"/>
                </a:ext>
                <a:ext uri="{FF2B5EF4-FFF2-40B4-BE49-F238E27FC236}">
                  <a16:creationId xmlns:a16="http://schemas.microsoft.com/office/drawing/2014/main" id="{00000000-0008-0000-0100-00009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68</xdr:row>
          <xdr:rowOff>0</xdr:rowOff>
        </xdr:from>
        <xdr:to>
          <xdr:col>12</xdr:col>
          <xdr:colOff>0</xdr:colOff>
          <xdr:row>68</xdr:row>
          <xdr:rowOff>254000</xdr:rowOff>
        </xdr:to>
        <xdr:sp macro="" textlink="">
          <xdr:nvSpPr>
            <xdr:cNvPr id="3218" name="Drop Down 146" hidden="1">
              <a:extLst>
                <a:ext uri="{63B3BB69-23CF-44E3-9099-C40C66FF867C}">
                  <a14:compatExt spid="_x0000_s3218"/>
                </a:ext>
                <a:ext uri="{FF2B5EF4-FFF2-40B4-BE49-F238E27FC236}">
                  <a16:creationId xmlns:a16="http://schemas.microsoft.com/office/drawing/2014/main" id="{00000000-0008-0000-0100-00009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73</xdr:row>
          <xdr:rowOff>0</xdr:rowOff>
        </xdr:from>
        <xdr:to>
          <xdr:col>12</xdr:col>
          <xdr:colOff>0</xdr:colOff>
          <xdr:row>73</xdr:row>
          <xdr:rowOff>254000</xdr:rowOff>
        </xdr:to>
        <xdr:sp macro="" textlink="">
          <xdr:nvSpPr>
            <xdr:cNvPr id="3222" name="Drop Down 150" hidden="1">
              <a:extLst>
                <a:ext uri="{63B3BB69-23CF-44E3-9099-C40C66FF867C}">
                  <a14:compatExt spid="_x0000_s3222"/>
                </a:ext>
                <a:ext uri="{FF2B5EF4-FFF2-40B4-BE49-F238E27FC236}">
                  <a16:creationId xmlns:a16="http://schemas.microsoft.com/office/drawing/2014/main" id="{00000000-0008-0000-0100-00009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74</xdr:row>
          <xdr:rowOff>0</xdr:rowOff>
        </xdr:from>
        <xdr:to>
          <xdr:col>12</xdr:col>
          <xdr:colOff>0</xdr:colOff>
          <xdr:row>74</xdr:row>
          <xdr:rowOff>254000</xdr:rowOff>
        </xdr:to>
        <xdr:sp macro="" textlink="">
          <xdr:nvSpPr>
            <xdr:cNvPr id="3223" name="Drop Down 151" hidden="1">
              <a:extLst>
                <a:ext uri="{63B3BB69-23CF-44E3-9099-C40C66FF867C}">
                  <a14:compatExt spid="_x0000_s3223"/>
                </a:ext>
                <a:ext uri="{FF2B5EF4-FFF2-40B4-BE49-F238E27FC236}">
                  <a16:creationId xmlns:a16="http://schemas.microsoft.com/office/drawing/2014/main" id="{00000000-0008-0000-0100-00009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0</xdr:rowOff>
        </xdr:from>
        <xdr:to>
          <xdr:col>12</xdr:col>
          <xdr:colOff>0</xdr:colOff>
          <xdr:row>79</xdr:row>
          <xdr:rowOff>254000</xdr:rowOff>
        </xdr:to>
        <xdr:sp macro="" textlink="">
          <xdr:nvSpPr>
            <xdr:cNvPr id="3227" name="Drop Down 155" hidden="1">
              <a:extLst>
                <a:ext uri="{63B3BB69-23CF-44E3-9099-C40C66FF867C}">
                  <a14:compatExt spid="_x0000_s3227"/>
                </a:ext>
                <a:ext uri="{FF2B5EF4-FFF2-40B4-BE49-F238E27FC236}">
                  <a16:creationId xmlns:a16="http://schemas.microsoft.com/office/drawing/2014/main" id="{00000000-0008-0000-0100-00009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80</xdr:row>
          <xdr:rowOff>0</xdr:rowOff>
        </xdr:from>
        <xdr:to>
          <xdr:col>12</xdr:col>
          <xdr:colOff>0</xdr:colOff>
          <xdr:row>80</xdr:row>
          <xdr:rowOff>254000</xdr:rowOff>
        </xdr:to>
        <xdr:sp macro="" textlink="">
          <xdr:nvSpPr>
            <xdr:cNvPr id="3228" name="Drop Down 156" hidden="1">
              <a:extLst>
                <a:ext uri="{63B3BB69-23CF-44E3-9099-C40C66FF867C}">
                  <a14:compatExt spid="_x0000_s3228"/>
                </a:ext>
                <a:ext uri="{FF2B5EF4-FFF2-40B4-BE49-F238E27FC236}">
                  <a16:creationId xmlns:a16="http://schemas.microsoft.com/office/drawing/2014/main" id="{00000000-0008-0000-0100-00009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85</xdr:row>
          <xdr:rowOff>0</xdr:rowOff>
        </xdr:from>
        <xdr:to>
          <xdr:col>12</xdr:col>
          <xdr:colOff>0</xdr:colOff>
          <xdr:row>85</xdr:row>
          <xdr:rowOff>254000</xdr:rowOff>
        </xdr:to>
        <xdr:sp macro="" textlink="">
          <xdr:nvSpPr>
            <xdr:cNvPr id="3232" name="Drop Down 160" hidden="1">
              <a:extLst>
                <a:ext uri="{63B3BB69-23CF-44E3-9099-C40C66FF867C}">
                  <a14:compatExt spid="_x0000_s3232"/>
                </a:ext>
                <a:ext uri="{FF2B5EF4-FFF2-40B4-BE49-F238E27FC236}">
                  <a16:creationId xmlns:a16="http://schemas.microsoft.com/office/drawing/2014/main" id="{00000000-0008-0000-0100-0000A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86</xdr:row>
          <xdr:rowOff>0</xdr:rowOff>
        </xdr:from>
        <xdr:to>
          <xdr:col>12</xdr:col>
          <xdr:colOff>0</xdr:colOff>
          <xdr:row>86</xdr:row>
          <xdr:rowOff>254000</xdr:rowOff>
        </xdr:to>
        <xdr:sp macro="" textlink="">
          <xdr:nvSpPr>
            <xdr:cNvPr id="3233" name="Drop Down 161" hidden="1">
              <a:extLst>
                <a:ext uri="{63B3BB69-23CF-44E3-9099-C40C66FF867C}">
                  <a14:compatExt spid="_x0000_s3233"/>
                </a:ext>
                <a:ext uri="{FF2B5EF4-FFF2-40B4-BE49-F238E27FC236}">
                  <a16:creationId xmlns:a16="http://schemas.microsoft.com/office/drawing/2014/main" id="{00000000-0008-0000-0100-0000A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91</xdr:row>
          <xdr:rowOff>0</xdr:rowOff>
        </xdr:from>
        <xdr:to>
          <xdr:col>12</xdr:col>
          <xdr:colOff>0</xdr:colOff>
          <xdr:row>91</xdr:row>
          <xdr:rowOff>254000</xdr:rowOff>
        </xdr:to>
        <xdr:sp macro="" textlink="">
          <xdr:nvSpPr>
            <xdr:cNvPr id="3237" name="Drop Down 165" hidden="1">
              <a:extLst>
                <a:ext uri="{63B3BB69-23CF-44E3-9099-C40C66FF867C}">
                  <a14:compatExt spid="_x0000_s3237"/>
                </a:ext>
                <a:ext uri="{FF2B5EF4-FFF2-40B4-BE49-F238E27FC236}">
                  <a16:creationId xmlns:a16="http://schemas.microsoft.com/office/drawing/2014/main" id="{00000000-0008-0000-0100-0000A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92</xdr:row>
          <xdr:rowOff>0</xdr:rowOff>
        </xdr:from>
        <xdr:to>
          <xdr:col>12</xdr:col>
          <xdr:colOff>0</xdr:colOff>
          <xdr:row>92</xdr:row>
          <xdr:rowOff>254000</xdr:rowOff>
        </xdr:to>
        <xdr:sp macro="" textlink="">
          <xdr:nvSpPr>
            <xdr:cNvPr id="3238" name="Drop Down 166" hidden="1">
              <a:extLst>
                <a:ext uri="{63B3BB69-23CF-44E3-9099-C40C66FF867C}">
                  <a14:compatExt spid="_x0000_s3238"/>
                </a:ext>
                <a:ext uri="{FF2B5EF4-FFF2-40B4-BE49-F238E27FC236}">
                  <a16:creationId xmlns:a16="http://schemas.microsoft.com/office/drawing/2014/main" id="{00000000-0008-0000-0100-0000A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97</xdr:row>
          <xdr:rowOff>0</xdr:rowOff>
        </xdr:from>
        <xdr:to>
          <xdr:col>12</xdr:col>
          <xdr:colOff>0</xdr:colOff>
          <xdr:row>97</xdr:row>
          <xdr:rowOff>254000</xdr:rowOff>
        </xdr:to>
        <xdr:sp macro="" textlink="">
          <xdr:nvSpPr>
            <xdr:cNvPr id="3242" name="Drop Down 170" hidden="1">
              <a:extLst>
                <a:ext uri="{63B3BB69-23CF-44E3-9099-C40C66FF867C}">
                  <a14:compatExt spid="_x0000_s3242"/>
                </a:ext>
                <a:ext uri="{FF2B5EF4-FFF2-40B4-BE49-F238E27FC236}">
                  <a16:creationId xmlns:a16="http://schemas.microsoft.com/office/drawing/2014/main" id="{00000000-0008-0000-0100-0000A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98</xdr:row>
          <xdr:rowOff>0</xdr:rowOff>
        </xdr:from>
        <xdr:to>
          <xdr:col>12</xdr:col>
          <xdr:colOff>0</xdr:colOff>
          <xdr:row>98</xdr:row>
          <xdr:rowOff>254000</xdr:rowOff>
        </xdr:to>
        <xdr:sp macro="" textlink="">
          <xdr:nvSpPr>
            <xdr:cNvPr id="3243" name="Drop Down 171" hidden="1">
              <a:extLst>
                <a:ext uri="{63B3BB69-23CF-44E3-9099-C40C66FF867C}">
                  <a14:compatExt spid="_x0000_s3243"/>
                </a:ext>
                <a:ext uri="{FF2B5EF4-FFF2-40B4-BE49-F238E27FC236}">
                  <a16:creationId xmlns:a16="http://schemas.microsoft.com/office/drawing/2014/main" id="{00000000-0008-0000-0100-0000A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103</xdr:row>
          <xdr:rowOff>0</xdr:rowOff>
        </xdr:from>
        <xdr:to>
          <xdr:col>12</xdr:col>
          <xdr:colOff>0</xdr:colOff>
          <xdr:row>103</xdr:row>
          <xdr:rowOff>254000</xdr:rowOff>
        </xdr:to>
        <xdr:sp macro="" textlink="">
          <xdr:nvSpPr>
            <xdr:cNvPr id="3247" name="Drop Down 175" hidden="1">
              <a:extLst>
                <a:ext uri="{63B3BB69-23CF-44E3-9099-C40C66FF867C}">
                  <a14:compatExt spid="_x0000_s3247"/>
                </a:ext>
                <a:ext uri="{FF2B5EF4-FFF2-40B4-BE49-F238E27FC236}">
                  <a16:creationId xmlns:a16="http://schemas.microsoft.com/office/drawing/2014/main" id="{00000000-0008-0000-0100-0000A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104</xdr:row>
          <xdr:rowOff>0</xdr:rowOff>
        </xdr:from>
        <xdr:to>
          <xdr:col>12</xdr:col>
          <xdr:colOff>0</xdr:colOff>
          <xdr:row>104</xdr:row>
          <xdr:rowOff>254000</xdr:rowOff>
        </xdr:to>
        <xdr:sp macro="" textlink="">
          <xdr:nvSpPr>
            <xdr:cNvPr id="3248" name="Drop Down 176" hidden="1">
              <a:extLst>
                <a:ext uri="{63B3BB69-23CF-44E3-9099-C40C66FF867C}">
                  <a14:compatExt spid="_x0000_s3248"/>
                </a:ext>
                <a:ext uri="{FF2B5EF4-FFF2-40B4-BE49-F238E27FC236}">
                  <a16:creationId xmlns:a16="http://schemas.microsoft.com/office/drawing/2014/main" id="{00000000-0008-0000-0100-0000B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109</xdr:row>
          <xdr:rowOff>0</xdr:rowOff>
        </xdr:from>
        <xdr:to>
          <xdr:col>12</xdr:col>
          <xdr:colOff>0</xdr:colOff>
          <xdr:row>109</xdr:row>
          <xdr:rowOff>254000</xdr:rowOff>
        </xdr:to>
        <xdr:sp macro="" textlink="">
          <xdr:nvSpPr>
            <xdr:cNvPr id="3252" name="Drop Down 180" hidden="1">
              <a:extLst>
                <a:ext uri="{63B3BB69-23CF-44E3-9099-C40C66FF867C}">
                  <a14:compatExt spid="_x0000_s3252"/>
                </a:ext>
                <a:ext uri="{FF2B5EF4-FFF2-40B4-BE49-F238E27FC236}">
                  <a16:creationId xmlns:a16="http://schemas.microsoft.com/office/drawing/2014/main" id="{00000000-0008-0000-0100-0000B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110</xdr:row>
          <xdr:rowOff>0</xdr:rowOff>
        </xdr:from>
        <xdr:to>
          <xdr:col>12</xdr:col>
          <xdr:colOff>0</xdr:colOff>
          <xdr:row>110</xdr:row>
          <xdr:rowOff>254000</xdr:rowOff>
        </xdr:to>
        <xdr:sp macro="" textlink="">
          <xdr:nvSpPr>
            <xdr:cNvPr id="3253" name="Drop Down 181" hidden="1">
              <a:extLst>
                <a:ext uri="{63B3BB69-23CF-44E3-9099-C40C66FF867C}">
                  <a14:compatExt spid="_x0000_s3253"/>
                </a:ext>
                <a:ext uri="{FF2B5EF4-FFF2-40B4-BE49-F238E27FC236}">
                  <a16:creationId xmlns:a16="http://schemas.microsoft.com/office/drawing/2014/main" id="{00000000-0008-0000-0100-0000B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115</xdr:row>
          <xdr:rowOff>0</xdr:rowOff>
        </xdr:from>
        <xdr:to>
          <xdr:col>12</xdr:col>
          <xdr:colOff>0</xdr:colOff>
          <xdr:row>115</xdr:row>
          <xdr:rowOff>254000</xdr:rowOff>
        </xdr:to>
        <xdr:sp macro="" textlink="">
          <xdr:nvSpPr>
            <xdr:cNvPr id="3257" name="Drop Down 185" hidden="1">
              <a:extLst>
                <a:ext uri="{63B3BB69-23CF-44E3-9099-C40C66FF867C}">
                  <a14:compatExt spid="_x0000_s3257"/>
                </a:ext>
                <a:ext uri="{FF2B5EF4-FFF2-40B4-BE49-F238E27FC236}">
                  <a16:creationId xmlns:a16="http://schemas.microsoft.com/office/drawing/2014/main" id="{00000000-0008-0000-0100-0000B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116</xdr:row>
          <xdr:rowOff>0</xdr:rowOff>
        </xdr:from>
        <xdr:to>
          <xdr:col>12</xdr:col>
          <xdr:colOff>0</xdr:colOff>
          <xdr:row>116</xdr:row>
          <xdr:rowOff>254000</xdr:rowOff>
        </xdr:to>
        <xdr:sp macro="" textlink="">
          <xdr:nvSpPr>
            <xdr:cNvPr id="3258" name="Drop Down 186" hidden="1">
              <a:extLst>
                <a:ext uri="{63B3BB69-23CF-44E3-9099-C40C66FF867C}">
                  <a14:compatExt spid="_x0000_s3258"/>
                </a:ext>
                <a:ext uri="{FF2B5EF4-FFF2-40B4-BE49-F238E27FC236}">
                  <a16:creationId xmlns:a16="http://schemas.microsoft.com/office/drawing/2014/main" id="{00000000-0008-0000-0100-0000B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121</xdr:row>
          <xdr:rowOff>0</xdr:rowOff>
        </xdr:from>
        <xdr:to>
          <xdr:col>12</xdr:col>
          <xdr:colOff>0</xdr:colOff>
          <xdr:row>121</xdr:row>
          <xdr:rowOff>254000</xdr:rowOff>
        </xdr:to>
        <xdr:sp macro="" textlink="">
          <xdr:nvSpPr>
            <xdr:cNvPr id="3262" name="Drop Down 190" hidden="1">
              <a:extLst>
                <a:ext uri="{63B3BB69-23CF-44E3-9099-C40C66FF867C}">
                  <a14:compatExt spid="_x0000_s3262"/>
                </a:ext>
                <a:ext uri="{FF2B5EF4-FFF2-40B4-BE49-F238E27FC236}">
                  <a16:creationId xmlns:a16="http://schemas.microsoft.com/office/drawing/2014/main" id="{00000000-0008-0000-0100-0000B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122</xdr:row>
          <xdr:rowOff>0</xdr:rowOff>
        </xdr:from>
        <xdr:to>
          <xdr:col>12</xdr:col>
          <xdr:colOff>0</xdr:colOff>
          <xdr:row>122</xdr:row>
          <xdr:rowOff>254000</xdr:rowOff>
        </xdr:to>
        <xdr:sp macro="" textlink="">
          <xdr:nvSpPr>
            <xdr:cNvPr id="3263" name="Drop Down 191" hidden="1">
              <a:extLst>
                <a:ext uri="{63B3BB69-23CF-44E3-9099-C40C66FF867C}">
                  <a14:compatExt spid="_x0000_s3263"/>
                </a:ext>
                <a:ext uri="{FF2B5EF4-FFF2-40B4-BE49-F238E27FC236}">
                  <a16:creationId xmlns:a16="http://schemas.microsoft.com/office/drawing/2014/main" id="{00000000-0008-0000-0100-0000B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127</xdr:row>
          <xdr:rowOff>0</xdr:rowOff>
        </xdr:from>
        <xdr:to>
          <xdr:col>12</xdr:col>
          <xdr:colOff>0</xdr:colOff>
          <xdr:row>127</xdr:row>
          <xdr:rowOff>254000</xdr:rowOff>
        </xdr:to>
        <xdr:sp macro="" textlink="">
          <xdr:nvSpPr>
            <xdr:cNvPr id="3267" name="Drop Down 195" hidden="1">
              <a:extLst>
                <a:ext uri="{63B3BB69-23CF-44E3-9099-C40C66FF867C}">
                  <a14:compatExt spid="_x0000_s3267"/>
                </a:ext>
                <a:ext uri="{FF2B5EF4-FFF2-40B4-BE49-F238E27FC236}">
                  <a16:creationId xmlns:a16="http://schemas.microsoft.com/office/drawing/2014/main" id="{00000000-0008-0000-0100-0000C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128</xdr:row>
          <xdr:rowOff>0</xdr:rowOff>
        </xdr:from>
        <xdr:to>
          <xdr:col>12</xdr:col>
          <xdr:colOff>0</xdr:colOff>
          <xdr:row>128</xdr:row>
          <xdr:rowOff>254000</xdr:rowOff>
        </xdr:to>
        <xdr:sp macro="" textlink="">
          <xdr:nvSpPr>
            <xdr:cNvPr id="3268" name="Drop Down 196" hidden="1">
              <a:extLst>
                <a:ext uri="{63B3BB69-23CF-44E3-9099-C40C66FF867C}">
                  <a14:compatExt spid="_x0000_s3268"/>
                </a:ext>
                <a:ext uri="{FF2B5EF4-FFF2-40B4-BE49-F238E27FC236}">
                  <a16:creationId xmlns:a16="http://schemas.microsoft.com/office/drawing/2014/main" id="{00000000-0008-0000-0100-0000C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133</xdr:row>
          <xdr:rowOff>0</xdr:rowOff>
        </xdr:from>
        <xdr:to>
          <xdr:col>12</xdr:col>
          <xdr:colOff>0</xdr:colOff>
          <xdr:row>133</xdr:row>
          <xdr:rowOff>254000</xdr:rowOff>
        </xdr:to>
        <xdr:sp macro="" textlink="">
          <xdr:nvSpPr>
            <xdr:cNvPr id="3272" name="Drop Down 200" hidden="1">
              <a:extLst>
                <a:ext uri="{63B3BB69-23CF-44E3-9099-C40C66FF867C}">
                  <a14:compatExt spid="_x0000_s3272"/>
                </a:ext>
                <a:ext uri="{FF2B5EF4-FFF2-40B4-BE49-F238E27FC236}">
                  <a16:creationId xmlns:a16="http://schemas.microsoft.com/office/drawing/2014/main" id="{00000000-0008-0000-0100-0000C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134</xdr:row>
          <xdr:rowOff>0</xdr:rowOff>
        </xdr:from>
        <xdr:to>
          <xdr:col>12</xdr:col>
          <xdr:colOff>0</xdr:colOff>
          <xdr:row>134</xdr:row>
          <xdr:rowOff>254000</xdr:rowOff>
        </xdr:to>
        <xdr:sp macro="" textlink="">
          <xdr:nvSpPr>
            <xdr:cNvPr id="3273" name="Drop Down 201" hidden="1">
              <a:extLst>
                <a:ext uri="{63B3BB69-23CF-44E3-9099-C40C66FF867C}">
                  <a14:compatExt spid="_x0000_s3273"/>
                </a:ext>
                <a:ext uri="{FF2B5EF4-FFF2-40B4-BE49-F238E27FC236}">
                  <a16:creationId xmlns:a16="http://schemas.microsoft.com/office/drawing/2014/main" id="{00000000-0008-0000-0100-0000C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0</xdr:rowOff>
        </xdr:from>
        <xdr:to>
          <xdr:col>12</xdr:col>
          <xdr:colOff>0</xdr:colOff>
          <xdr:row>139</xdr:row>
          <xdr:rowOff>254000</xdr:rowOff>
        </xdr:to>
        <xdr:sp macro="" textlink="">
          <xdr:nvSpPr>
            <xdr:cNvPr id="3277" name="Drop Down 205" hidden="1">
              <a:extLst>
                <a:ext uri="{63B3BB69-23CF-44E3-9099-C40C66FF867C}">
                  <a14:compatExt spid="_x0000_s3277"/>
                </a:ext>
                <a:ext uri="{FF2B5EF4-FFF2-40B4-BE49-F238E27FC236}">
                  <a16:creationId xmlns:a16="http://schemas.microsoft.com/office/drawing/2014/main" id="{00000000-0008-0000-0100-0000C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140</xdr:row>
          <xdr:rowOff>0</xdr:rowOff>
        </xdr:from>
        <xdr:to>
          <xdr:col>12</xdr:col>
          <xdr:colOff>0</xdr:colOff>
          <xdr:row>140</xdr:row>
          <xdr:rowOff>254000</xdr:rowOff>
        </xdr:to>
        <xdr:sp macro="" textlink="">
          <xdr:nvSpPr>
            <xdr:cNvPr id="3278" name="Drop Down 206" hidden="1">
              <a:extLst>
                <a:ext uri="{63B3BB69-23CF-44E3-9099-C40C66FF867C}">
                  <a14:compatExt spid="_x0000_s3278"/>
                </a:ext>
                <a:ext uri="{FF2B5EF4-FFF2-40B4-BE49-F238E27FC236}">
                  <a16:creationId xmlns:a16="http://schemas.microsoft.com/office/drawing/2014/main" id="{00000000-0008-0000-0100-0000C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0</xdr:rowOff>
        </xdr:from>
        <xdr:to>
          <xdr:col>12</xdr:col>
          <xdr:colOff>0</xdr:colOff>
          <xdr:row>145</xdr:row>
          <xdr:rowOff>254000</xdr:rowOff>
        </xdr:to>
        <xdr:sp macro="" textlink="">
          <xdr:nvSpPr>
            <xdr:cNvPr id="3282" name="Drop Down 210" hidden="1">
              <a:extLst>
                <a:ext uri="{63B3BB69-23CF-44E3-9099-C40C66FF867C}">
                  <a14:compatExt spid="_x0000_s3282"/>
                </a:ext>
                <a:ext uri="{FF2B5EF4-FFF2-40B4-BE49-F238E27FC236}">
                  <a16:creationId xmlns:a16="http://schemas.microsoft.com/office/drawing/2014/main" id="{00000000-0008-0000-0100-0000D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146</xdr:row>
          <xdr:rowOff>0</xdr:rowOff>
        </xdr:from>
        <xdr:to>
          <xdr:col>12</xdr:col>
          <xdr:colOff>0</xdr:colOff>
          <xdr:row>146</xdr:row>
          <xdr:rowOff>254000</xdr:rowOff>
        </xdr:to>
        <xdr:sp macro="" textlink="">
          <xdr:nvSpPr>
            <xdr:cNvPr id="3283" name="Drop Down 211" hidden="1">
              <a:extLst>
                <a:ext uri="{63B3BB69-23CF-44E3-9099-C40C66FF867C}">
                  <a14:compatExt spid="_x0000_s3283"/>
                </a:ext>
                <a:ext uri="{FF2B5EF4-FFF2-40B4-BE49-F238E27FC236}">
                  <a16:creationId xmlns:a16="http://schemas.microsoft.com/office/drawing/2014/main" id="{00000000-0008-0000-0100-0000D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151</xdr:row>
          <xdr:rowOff>0</xdr:rowOff>
        </xdr:from>
        <xdr:to>
          <xdr:col>12</xdr:col>
          <xdr:colOff>0</xdr:colOff>
          <xdr:row>151</xdr:row>
          <xdr:rowOff>254000</xdr:rowOff>
        </xdr:to>
        <xdr:sp macro="" textlink="">
          <xdr:nvSpPr>
            <xdr:cNvPr id="3287" name="Drop Down 215" hidden="1">
              <a:extLst>
                <a:ext uri="{63B3BB69-23CF-44E3-9099-C40C66FF867C}">
                  <a14:compatExt spid="_x0000_s3287"/>
                </a:ext>
                <a:ext uri="{FF2B5EF4-FFF2-40B4-BE49-F238E27FC236}">
                  <a16:creationId xmlns:a16="http://schemas.microsoft.com/office/drawing/2014/main" id="{00000000-0008-0000-0100-0000D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152</xdr:row>
          <xdr:rowOff>0</xdr:rowOff>
        </xdr:from>
        <xdr:to>
          <xdr:col>12</xdr:col>
          <xdr:colOff>0</xdr:colOff>
          <xdr:row>152</xdr:row>
          <xdr:rowOff>254000</xdr:rowOff>
        </xdr:to>
        <xdr:sp macro="" textlink="">
          <xdr:nvSpPr>
            <xdr:cNvPr id="3288" name="Drop Down 216" hidden="1">
              <a:extLst>
                <a:ext uri="{63B3BB69-23CF-44E3-9099-C40C66FF867C}">
                  <a14:compatExt spid="_x0000_s3288"/>
                </a:ext>
                <a:ext uri="{FF2B5EF4-FFF2-40B4-BE49-F238E27FC236}">
                  <a16:creationId xmlns:a16="http://schemas.microsoft.com/office/drawing/2014/main" id="{00000000-0008-0000-0100-0000D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157</xdr:row>
          <xdr:rowOff>0</xdr:rowOff>
        </xdr:from>
        <xdr:to>
          <xdr:col>12</xdr:col>
          <xdr:colOff>0</xdr:colOff>
          <xdr:row>157</xdr:row>
          <xdr:rowOff>254000</xdr:rowOff>
        </xdr:to>
        <xdr:sp macro="" textlink="">
          <xdr:nvSpPr>
            <xdr:cNvPr id="3292" name="Drop Down 220" hidden="1">
              <a:extLst>
                <a:ext uri="{63B3BB69-23CF-44E3-9099-C40C66FF867C}">
                  <a14:compatExt spid="_x0000_s3292"/>
                </a:ext>
                <a:ext uri="{FF2B5EF4-FFF2-40B4-BE49-F238E27FC236}">
                  <a16:creationId xmlns:a16="http://schemas.microsoft.com/office/drawing/2014/main" id="{00000000-0008-0000-0100-0000D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158</xdr:row>
          <xdr:rowOff>0</xdr:rowOff>
        </xdr:from>
        <xdr:to>
          <xdr:col>12</xdr:col>
          <xdr:colOff>0</xdr:colOff>
          <xdr:row>158</xdr:row>
          <xdr:rowOff>254000</xdr:rowOff>
        </xdr:to>
        <xdr:sp macro="" textlink="">
          <xdr:nvSpPr>
            <xdr:cNvPr id="3293" name="Drop Down 221" hidden="1">
              <a:extLst>
                <a:ext uri="{63B3BB69-23CF-44E3-9099-C40C66FF867C}">
                  <a14:compatExt spid="_x0000_s3293"/>
                </a:ext>
                <a:ext uri="{FF2B5EF4-FFF2-40B4-BE49-F238E27FC236}">
                  <a16:creationId xmlns:a16="http://schemas.microsoft.com/office/drawing/2014/main" id="{00000000-0008-0000-0100-0000D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163</xdr:row>
          <xdr:rowOff>0</xdr:rowOff>
        </xdr:from>
        <xdr:to>
          <xdr:col>12</xdr:col>
          <xdr:colOff>0</xdr:colOff>
          <xdr:row>163</xdr:row>
          <xdr:rowOff>254000</xdr:rowOff>
        </xdr:to>
        <xdr:sp macro="" textlink="">
          <xdr:nvSpPr>
            <xdr:cNvPr id="3297" name="Drop Down 225" hidden="1">
              <a:extLst>
                <a:ext uri="{63B3BB69-23CF-44E3-9099-C40C66FF867C}">
                  <a14:compatExt spid="_x0000_s3297"/>
                </a:ext>
                <a:ext uri="{FF2B5EF4-FFF2-40B4-BE49-F238E27FC236}">
                  <a16:creationId xmlns:a16="http://schemas.microsoft.com/office/drawing/2014/main" id="{00000000-0008-0000-0100-0000E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164</xdr:row>
          <xdr:rowOff>0</xdr:rowOff>
        </xdr:from>
        <xdr:to>
          <xdr:col>12</xdr:col>
          <xdr:colOff>0</xdr:colOff>
          <xdr:row>164</xdr:row>
          <xdr:rowOff>254000</xdr:rowOff>
        </xdr:to>
        <xdr:sp macro="" textlink="">
          <xdr:nvSpPr>
            <xdr:cNvPr id="3298" name="Drop Down 226" hidden="1">
              <a:extLst>
                <a:ext uri="{63B3BB69-23CF-44E3-9099-C40C66FF867C}">
                  <a14:compatExt spid="_x0000_s3298"/>
                </a:ext>
                <a:ext uri="{FF2B5EF4-FFF2-40B4-BE49-F238E27FC236}">
                  <a16:creationId xmlns:a16="http://schemas.microsoft.com/office/drawing/2014/main" id="{00000000-0008-0000-0100-0000E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169</xdr:row>
          <xdr:rowOff>0</xdr:rowOff>
        </xdr:from>
        <xdr:to>
          <xdr:col>12</xdr:col>
          <xdr:colOff>0</xdr:colOff>
          <xdr:row>169</xdr:row>
          <xdr:rowOff>254000</xdr:rowOff>
        </xdr:to>
        <xdr:sp macro="" textlink="">
          <xdr:nvSpPr>
            <xdr:cNvPr id="3302" name="Drop Down 230" hidden="1">
              <a:extLst>
                <a:ext uri="{63B3BB69-23CF-44E3-9099-C40C66FF867C}">
                  <a14:compatExt spid="_x0000_s3302"/>
                </a:ext>
                <a:ext uri="{FF2B5EF4-FFF2-40B4-BE49-F238E27FC236}">
                  <a16:creationId xmlns:a16="http://schemas.microsoft.com/office/drawing/2014/main" id="{00000000-0008-0000-0100-0000E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170</xdr:row>
          <xdr:rowOff>0</xdr:rowOff>
        </xdr:from>
        <xdr:to>
          <xdr:col>12</xdr:col>
          <xdr:colOff>0</xdr:colOff>
          <xdr:row>170</xdr:row>
          <xdr:rowOff>254000</xdr:rowOff>
        </xdr:to>
        <xdr:sp macro="" textlink="">
          <xdr:nvSpPr>
            <xdr:cNvPr id="3303" name="Drop Down 231" hidden="1">
              <a:extLst>
                <a:ext uri="{63B3BB69-23CF-44E3-9099-C40C66FF867C}">
                  <a14:compatExt spid="_x0000_s3303"/>
                </a:ext>
                <a:ext uri="{FF2B5EF4-FFF2-40B4-BE49-F238E27FC236}">
                  <a16:creationId xmlns:a16="http://schemas.microsoft.com/office/drawing/2014/main" id="{00000000-0008-0000-0100-0000E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175</xdr:row>
          <xdr:rowOff>0</xdr:rowOff>
        </xdr:from>
        <xdr:to>
          <xdr:col>12</xdr:col>
          <xdr:colOff>0</xdr:colOff>
          <xdr:row>175</xdr:row>
          <xdr:rowOff>254000</xdr:rowOff>
        </xdr:to>
        <xdr:sp macro="" textlink="">
          <xdr:nvSpPr>
            <xdr:cNvPr id="3307" name="Drop Down 235" hidden="1">
              <a:extLst>
                <a:ext uri="{63B3BB69-23CF-44E3-9099-C40C66FF867C}">
                  <a14:compatExt spid="_x0000_s3307"/>
                </a:ext>
                <a:ext uri="{FF2B5EF4-FFF2-40B4-BE49-F238E27FC236}">
                  <a16:creationId xmlns:a16="http://schemas.microsoft.com/office/drawing/2014/main" id="{00000000-0008-0000-0100-0000E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176</xdr:row>
          <xdr:rowOff>0</xdr:rowOff>
        </xdr:from>
        <xdr:to>
          <xdr:col>12</xdr:col>
          <xdr:colOff>0</xdr:colOff>
          <xdr:row>176</xdr:row>
          <xdr:rowOff>254000</xdr:rowOff>
        </xdr:to>
        <xdr:sp macro="" textlink="">
          <xdr:nvSpPr>
            <xdr:cNvPr id="3308" name="Drop Down 236" hidden="1">
              <a:extLst>
                <a:ext uri="{63B3BB69-23CF-44E3-9099-C40C66FF867C}">
                  <a14:compatExt spid="_x0000_s3308"/>
                </a:ext>
                <a:ext uri="{FF2B5EF4-FFF2-40B4-BE49-F238E27FC236}">
                  <a16:creationId xmlns:a16="http://schemas.microsoft.com/office/drawing/2014/main" id="{00000000-0008-0000-0100-0000E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181</xdr:row>
          <xdr:rowOff>0</xdr:rowOff>
        </xdr:from>
        <xdr:to>
          <xdr:col>12</xdr:col>
          <xdr:colOff>0</xdr:colOff>
          <xdr:row>181</xdr:row>
          <xdr:rowOff>254000</xdr:rowOff>
        </xdr:to>
        <xdr:sp macro="" textlink="">
          <xdr:nvSpPr>
            <xdr:cNvPr id="3312" name="Drop Down 240" hidden="1">
              <a:extLst>
                <a:ext uri="{63B3BB69-23CF-44E3-9099-C40C66FF867C}">
                  <a14:compatExt spid="_x0000_s3312"/>
                </a:ext>
                <a:ext uri="{FF2B5EF4-FFF2-40B4-BE49-F238E27FC236}">
                  <a16:creationId xmlns:a16="http://schemas.microsoft.com/office/drawing/2014/main" id="{00000000-0008-0000-0100-0000F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182</xdr:row>
          <xdr:rowOff>0</xdr:rowOff>
        </xdr:from>
        <xdr:to>
          <xdr:col>12</xdr:col>
          <xdr:colOff>0</xdr:colOff>
          <xdr:row>182</xdr:row>
          <xdr:rowOff>254000</xdr:rowOff>
        </xdr:to>
        <xdr:sp macro="" textlink="">
          <xdr:nvSpPr>
            <xdr:cNvPr id="3313" name="Drop Down 241" hidden="1">
              <a:extLst>
                <a:ext uri="{63B3BB69-23CF-44E3-9099-C40C66FF867C}">
                  <a14:compatExt spid="_x0000_s3313"/>
                </a:ext>
                <a:ext uri="{FF2B5EF4-FFF2-40B4-BE49-F238E27FC236}">
                  <a16:creationId xmlns:a16="http://schemas.microsoft.com/office/drawing/2014/main" id="{00000000-0008-0000-0100-0000F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187</xdr:row>
          <xdr:rowOff>0</xdr:rowOff>
        </xdr:from>
        <xdr:to>
          <xdr:col>12</xdr:col>
          <xdr:colOff>0</xdr:colOff>
          <xdr:row>187</xdr:row>
          <xdr:rowOff>254000</xdr:rowOff>
        </xdr:to>
        <xdr:sp macro="" textlink="">
          <xdr:nvSpPr>
            <xdr:cNvPr id="3317" name="Drop Down 245" hidden="1">
              <a:extLst>
                <a:ext uri="{63B3BB69-23CF-44E3-9099-C40C66FF867C}">
                  <a14:compatExt spid="_x0000_s3317"/>
                </a:ext>
                <a:ext uri="{FF2B5EF4-FFF2-40B4-BE49-F238E27FC236}">
                  <a16:creationId xmlns:a16="http://schemas.microsoft.com/office/drawing/2014/main" id="{00000000-0008-0000-0100-0000F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188</xdr:row>
          <xdr:rowOff>0</xdr:rowOff>
        </xdr:from>
        <xdr:to>
          <xdr:col>12</xdr:col>
          <xdr:colOff>0</xdr:colOff>
          <xdr:row>188</xdr:row>
          <xdr:rowOff>254000</xdr:rowOff>
        </xdr:to>
        <xdr:sp macro="" textlink="">
          <xdr:nvSpPr>
            <xdr:cNvPr id="3318" name="Drop Down 246" hidden="1">
              <a:extLst>
                <a:ext uri="{63B3BB69-23CF-44E3-9099-C40C66FF867C}">
                  <a14:compatExt spid="_x0000_s3318"/>
                </a:ext>
                <a:ext uri="{FF2B5EF4-FFF2-40B4-BE49-F238E27FC236}">
                  <a16:creationId xmlns:a16="http://schemas.microsoft.com/office/drawing/2014/main" id="{00000000-0008-0000-0100-0000F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193</xdr:row>
          <xdr:rowOff>0</xdr:rowOff>
        </xdr:from>
        <xdr:to>
          <xdr:col>12</xdr:col>
          <xdr:colOff>0</xdr:colOff>
          <xdr:row>193</xdr:row>
          <xdr:rowOff>254000</xdr:rowOff>
        </xdr:to>
        <xdr:sp macro="" textlink="">
          <xdr:nvSpPr>
            <xdr:cNvPr id="3322" name="Drop Down 250" hidden="1">
              <a:extLst>
                <a:ext uri="{63B3BB69-23CF-44E3-9099-C40C66FF867C}">
                  <a14:compatExt spid="_x0000_s3322"/>
                </a:ext>
                <a:ext uri="{FF2B5EF4-FFF2-40B4-BE49-F238E27FC236}">
                  <a16:creationId xmlns:a16="http://schemas.microsoft.com/office/drawing/2014/main" id="{00000000-0008-0000-0100-0000F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194</xdr:row>
          <xdr:rowOff>0</xdr:rowOff>
        </xdr:from>
        <xdr:to>
          <xdr:col>12</xdr:col>
          <xdr:colOff>0</xdr:colOff>
          <xdr:row>194</xdr:row>
          <xdr:rowOff>254000</xdr:rowOff>
        </xdr:to>
        <xdr:sp macro="" textlink="">
          <xdr:nvSpPr>
            <xdr:cNvPr id="3323" name="Drop Down 251" hidden="1">
              <a:extLst>
                <a:ext uri="{63B3BB69-23CF-44E3-9099-C40C66FF867C}">
                  <a14:compatExt spid="_x0000_s3323"/>
                </a:ext>
                <a:ext uri="{FF2B5EF4-FFF2-40B4-BE49-F238E27FC236}">
                  <a16:creationId xmlns:a16="http://schemas.microsoft.com/office/drawing/2014/main" id="{00000000-0008-0000-0100-0000F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199</xdr:row>
          <xdr:rowOff>0</xdr:rowOff>
        </xdr:from>
        <xdr:to>
          <xdr:col>12</xdr:col>
          <xdr:colOff>0</xdr:colOff>
          <xdr:row>199</xdr:row>
          <xdr:rowOff>254000</xdr:rowOff>
        </xdr:to>
        <xdr:sp macro="" textlink="">
          <xdr:nvSpPr>
            <xdr:cNvPr id="3327" name="Drop Down 255" hidden="1">
              <a:extLst>
                <a:ext uri="{63B3BB69-23CF-44E3-9099-C40C66FF867C}">
                  <a14:compatExt spid="_x0000_s3327"/>
                </a:ext>
                <a:ext uri="{FF2B5EF4-FFF2-40B4-BE49-F238E27FC236}">
                  <a16:creationId xmlns:a16="http://schemas.microsoft.com/office/drawing/2014/main" id="{00000000-0008-0000-0100-0000F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200</xdr:row>
          <xdr:rowOff>0</xdr:rowOff>
        </xdr:from>
        <xdr:to>
          <xdr:col>12</xdr:col>
          <xdr:colOff>0</xdr:colOff>
          <xdr:row>200</xdr:row>
          <xdr:rowOff>254000</xdr:rowOff>
        </xdr:to>
        <xdr:sp macro="" textlink="">
          <xdr:nvSpPr>
            <xdr:cNvPr id="3328" name="Drop Down 256" hidden="1">
              <a:extLst>
                <a:ext uri="{63B3BB69-23CF-44E3-9099-C40C66FF867C}">
                  <a14:compatExt spid="_x0000_s3328"/>
                </a:ext>
                <a:ext uri="{FF2B5EF4-FFF2-40B4-BE49-F238E27FC236}">
                  <a16:creationId xmlns:a16="http://schemas.microsoft.com/office/drawing/2014/main" id="{00000000-0008-0000-0100-000000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205</xdr:row>
          <xdr:rowOff>0</xdr:rowOff>
        </xdr:from>
        <xdr:to>
          <xdr:col>12</xdr:col>
          <xdr:colOff>0</xdr:colOff>
          <xdr:row>205</xdr:row>
          <xdr:rowOff>254000</xdr:rowOff>
        </xdr:to>
        <xdr:sp macro="" textlink="">
          <xdr:nvSpPr>
            <xdr:cNvPr id="3332" name="Drop Down 260" hidden="1">
              <a:extLst>
                <a:ext uri="{63B3BB69-23CF-44E3-9099-C40C66FF867C}">
                  <a14:compatExt spid="_x0000_s3332"/>
                </a:ext>
                <a:ext uri="{FF2B5EF4-FFF2-40B4-BE49-F238E27FC236}">
                  <a16:creationId xmlns:a16="http://schemas.microsoft.com/office/drawing/2014/main" id="{00000000-0008-0000-0100-000004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206</xdr:row>
          <xdr:rowOff>0</xdr:rowOff>
        </xdr:from>
        <xdr:to>
          <xdr:col>12</xdr:col>
          <xdr:colOff>0</xdr:colOff>
          <xdr:row>206</xdr:row>
          <xdr:rowOff>254000</xdr:rowOff>
        </xdr:to>
        <xdr:sp macro="" textlink="">
          <xdr:nvSpPr>
            <xdr:cNvPr id="3333" name="Drop Down 261" hidden="1">
              <a:extLst>
                <a:ext uri="{63B3BB69-23CF-44E3-9099-C40C66FF867C}">
                  <a14:compatExt spid="_x0000_s3333"/>
                </a:ext>
                <a:ext uri="{FF2B5EF4-FFF2-40B4-BE49-F238E27FC236}">
                  <a16:creationId xmlns:a16="http://schemas.microsoft.com/office/drawing/2014/main" id="{00000000-0008-0000-0100-000005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211</xdr:row>
          <xdr:rowOff>0</xdr:rowOff>
        </xdr:from>
        <xdr:to>
          <xdr:col>12</xdr:col>
          <xdr:colOff>0</xdr:colOff>
          <xdr:row>211</xdr:row>
          <xdr:rowOff>254000</xdr:rowOff>
        </xdr:to>
        <xdr:sp macro="" textlink="">
          <xdr:nvSpPr>
            <xdr:cNvPr id="3337" name="Drop Down 265" hidden="1">
              <a:extLst>
                <a:ext uri="{63B3BB69-23CF-44E3-9099-C40C66FF867C}">
                  <a14:compatExt spid="_x0000_s3337"/>
                </a:ext>
                <a:ext uri="{FF2B5EF4-FFF2-40B4-BE49-F238E27FC236}">
                  <a16:creationId xmlns:a16="http://schemas.microsoft.com/office/drawing/2014/main" id="{00000000-0008-0000-0100-000009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212</xdr:row>
          <xdr:rowOff>0</xdr:rowOff>
        </xdr:from>
        <xdr:to>
          <xdr:col>12</xdr:col>
          <xdr:colOff>0</xdr:colOff>
          <xdr:row>212</xdr:row>
          <xdr:rowOff>254000</xdr:rowOff>
        </xdr:to>
        <xdr:sp macro="" textlink="">
          <xdr:nvSpPr>
            <xdr:cNvPr id="3338" name="Drop Down 266" hidden="1">
              <a:extLst>
                <a:ext uri="{63B3BB69-23CF-44E3-9099-C40C66FF867C}">
                  <a14:compatExt spid="_x0000_s3338"/>
                </a:ext>
                <a:ext uri="{FF2B5EF4-FFF2-40B4-BE49-F238E27FC236}">
                  <a16:creationId xmlns:a16="http://schemas.microsoft.com/office/drawing/2014/main" id="{00000000-0008-0000-0100-00000A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217</xdr:row>
          <xdr:rowOff>0</xdr:rowOff>
        </xdr:from>
        <xdr:to>
          <xdr:col>12</xdr:col>
          <xdr:colOff>0</xdr:colOff>
          <xdr:row>217</xdr:row>
          <xdr:rowOff>254000</xdr:rowOff>
        </xdr:to>
        <xdr:sp macro="" textlink="">
          <xdr:nvSpPr>
            <xdr:cNvPr id="3342" name="Drop Down 270" hidden="1">
              <a:extLst>
                <a:ext uri="{63B3BB69-23CF-44E3-9099-C40C66FF867C}">
                  <a14:compatExt spid="_x0000_s3342"/>
                </a:ext>
                <a:ext uri="{FF2B5EF4-FFF2-40B4-BE49-F238E27FC236}">
                  <a16:creationId xmlns:a16="http://schemas.microsoft.com/office/drawing/2014/main" id="{00000000-0008-0000-0100-00000E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218</xdr:row>
          <xdr:rowOff>0</xdr:rowOff>
        </xdr:from>
        <xdr:to>
          <xdr:col>12</xdr:col>
          <xdr:colOff>0</xdr:colOff>
          <xdr:row>218</xdr:row>
          <xdr:rowOff>254000</xdr:rowOff>
        </xdr:to>
        <xdr:sp macro="" textlink="">
          <xdr:nvSpPr>
            <xdr:cNvPr id="3343" name="Drop Down 271" hidden="1">
              <a:extLst>
                <a:ext uri="{63B3BB69-23CF-44E3-9099-C40C66FF867C}">
                  <a14:compatExt spid="_x0000_s3343"/>
                </a:ext>
                <a:ext uri="{FF2B5EF4-FFF2-40B4-BE49-F238E27FC236}">
                  <a16:creationId xmlns:a16="http://schemas.microsoft.com/office/drawing/2014/main" id="{00000000-0008-0000-0100-00000F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223</xdr:row>
          <xdr:rowOff>0</xdr:rowOff>
        </xdr:from>
        <xdr:to>
          <xdr:col>12</xdr:col>
          <xdr:colOff>0</xdr:colOff>
          <xdr:row>223</xdr:row>
          <xdr:rowOff>254000</xdr:rowOff>
        </xdr:to>
        <xdr:sp macro="" textlink="">
          <xdr:nvSpPr>
            <xdr:cNvPr id="3347" name="Drop Down 275" hidden="1">
              <a:extLst>
                <a:ext uri="{63B3BB69-23CF-44E3-9099-C40C66FF867C}">
                  <a14:compatExt spid="_x0000_s3347"/>
                </a:ext>
                <a:ext uri="{FF2B5EF4-FFF2-40B4-BE49-F238E27FC236}">
                  <a16:creationId xmlns:a16="http://schemas.microsoft.com/office/drawing/2014/main" id="{00000000-0008-0000-0100-000013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224</xdr:row>
          <xdr:rowOff>0</xdr:rowOff>
        </xdr:from>
        <xdr:to>
          <xdr:col>12</xdr:col>
          <xdr:colOff>0</xdr:colOff>
          <xdr:row>224</xdr:row>
          <xdr:rowOff>254000</xdr:rowOff>
        </xdr:to>
        <xdr:sp macro="" textlink="">
          <xdr:nvSpPr>
            <xdr:cNvPr id="3348" name="Drop Down 276" hidden="1">
              <a:extLst>
                <a:ext uri="{63B3BB69-23CF-44E3-9099-C40C66FF867C}">
                  <a14:compatExt spid="_x0000_s3348"/>
                </a:ext>
                <a:ext uri="{FF2B5EF4-FFF2-40B4-BE49-F238E27FC236}">
                  <a16:creationId xmlns:a16="http://schemas.microsoft.com/office/drawing/2014/main" id="{00000000-0008-0000-0100-000014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229</xdr:row>
          <xdr:rowOff>0</xdr:rowOff>
        </xdr:from>
        <xdr:to>
          <xdr:col>12</xdr:col>
          <xdr:colOff>0</xdr:colOff>
          <xdr:row>229</xdr:row>
          <xdr:rowOff>254000</xdr:rowOff>
        </xdr:to>
        <xdr:sp macro="" textlink="">
          <xdr:nvSpPr>
            <xdr:cNvPr id="3352" name="Drop Down 280" hidden="1">
              <a:extLst>
                <a:ext uri="{63B3BB69-23CF-44E3-9099-C40C66FF867C}">
                  <a14:compatExt spid="_x0000_s3352"/>
                </a:ext>
                <a:ext uri="{FF2B5EF4-FFF2-40B4-BE49-F238E27FC236}">
                  <a16:creationId xmlns:a16="http://schemas.microsoft.com/office/drawing/2014/main" id="{00000000-0008-0000-0100-000018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230</xdr:row>
          <xdr:rowOff>0</xdr:rowOff>
        </xdr:from>
        <xdr:to>
          <xdr:col>12</xdr:col>
          <xdr:colOff>0</xdr:colOff>
          <xdr:row>230</xdr:row>
          <xdr:rowOff>254000</xdr:rowOff>
        </xdr:to>
        <xdr:sp macro="" textlink="">
          <xdr:nvSpPr>
            <xdr:cNvPr id="3353" name="Drop Down 281" hidden="1">
              <a:extLst>
                <a:ext uri="{63B3BB69-23CF-44E3-9099-C40C66FF867C}">
                  <a14:compatExt spid="_x0000_s3353"/>
                </a:ext>
                <a:ext uri="{FF2B5EF4-FFF2-40B4-BE49-F238E27FC236}">
                  <a16:creationId xmlns:a16="http://schemas.microsoft.com/office/drawing/2014/main" id="{00000000-0008-0000-0100-000019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235</xdr:row>
          <xdr:rowOff>0</xdr:rowOff>
        </xdr:from>
        <xdr:to>
          <xdr:col>12</xdr:col>
          <xdr:colOff>0</xdr:colOff>
          <xdr:row>235</xdr:row>
          <xdr:rowOff>254000</xdr:rowOff>
        </xdr:to>
        <xdr:sp macro="" textlink="">
          <xdr:nvSpPr>
            <xdr:cNvPr id="3357" name="Drop Down 285" hidden="1">
              <a:extLst>
                <a:ext uri="{63B3BB69-23CF-44E3-9099-C40C66FF867C}">
                  <a14:compatExt spid="_x0000_s3357"/>
                </a:ext>
                <a:ext uri="{FF2B5EF4-FFF2-40B4-BE49-F238E27FC236}">
                  <a16:creationId xmlns:a16="http://schemas.microsoft.com/office/drawing/2014/main" id="{00000000-0008-0000-0100-00001D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236</xdr:row>
          <xdr:rowOff>0</xdr:rowOff>
        </xdr:from>
        <xdr:to>
          <xdr:col>12</xdr:col>
          <xdr:colOff>0</xdr:colOff>
          <xdr:row>236</xdr:row>
          <xdr:rowOff>254000</xdr:rowOff>
        </xdr:to>
        <xdr:sp macro="" textlink="">
          <xdr:nvSpPr>
            <xdr:cNvPr id="3358" name="Drop Down 286" hidden="1">
              <a:extLst>
                <a:ext uri="{63B3BB69-23CF-44E3-9099-C40C66FF867C}">
                  <a14:compatExt spid="_x0000_s3358"/>
                </a:ext>
                <a:ext uri="{FF2B5EF4-FFF2-40B4-BE49-F238E27FC236}">
                  <a16:creationId xmlns:a16="http://schemas.microsoft.com/office/drawing/2014/main" id="{00000000-0008-0000-0100-00001E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241</xdr:row>
          <xdr:rowOff>0</xdr:rowOff>
        </xdr:from>
        <xdr:to>
          <xdr:col>12</xdr:col>
          <xdr:colOff>0</xdr:colOff>
          <xdr:row>241</xdr:row>
          <xdr:rowOff>254000</xdr:rowOff>
        </xdr:to>
        <xdr:sp macro="" textlink="">
          <xdr:nvSpPr>
            <xdr:cNvPr id="3362" name="Drop Down 290" hidden="1">
              <a:extLst>
                <a:ext uri="{63B3BB69-23CF-44E3-9099-C40C66FF867C}">
                  <a14:compatExt spid="_x0000_s3362"/>
                </a:ext>
                <a:ext uri="{FF2B5EF4-FFF2-40B4-BE49-F238E27FC236}">
                  <a16:creationId xmlns:a16="http://schemas.microsoft.com/office/drawing/2014/main" id="{00000000-0008-0000-0100-000022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242</xdr:row>
          <xdr:rowOff>0</xdr:rowOff>
        </xdr:from>
        <xdr:to>
          <xdr:col>12</xdr:col>
          <xdr:colOff>0</xdr:colOff>
          <xdr:row>242</xdr:row>
          <xdr:rowOff>254000</xdr:rowOff>
        </xdr:to>
        <xdr:sp macro="" textlink="">
          <xdr:nvSpPr>
            <xdr:cNvPr id="3363" name="Drop Down 291" hidden="1">
              <a:extLst>
                <a:ext uri="{63B3BB69-23CF-44E3-9099-C40C66FF867C}">
                  <a14:compatExt spid="_x0000_s3363"/>
                </a:ext>
                <a:ext uri="{FF2B5EF4-FFF2-40B4-BE49-F238E27FC236}">
                  <a16:creationId xmlns:a16="http://schemas.microsoft.com/office/drawing/2014/main" id="{00000000-0008-0000-0100-000023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247</xdr:row>
          <xdr:rowOff>0</xdr:rowOff>
        </xdr:from>
        <xdr:to>
          <xdr:col>12</xdr:col>
          <xdr:colOff>0</xdr:colOff>
          <xdr:row>247</xdr:row>
          <xdr:rowOff>254000</xdr:rowOff>
        </xdr:to>
        <xdr:sp macro="" textlink="">
          <xdr:nvSpPr>
            <xdr:cNvPr id="3367" name="Drop Down 295" hidden="1">
              <a:extLst>
                <a:ext uri="{63B3BB69-23CF-44E3-9099-C40C66FF867C}">
                  <a14:compatExt spid="_x0000_s3367"/>
                </a:ext>
                <a:ext uri="{FF2B5EF4-FFF2-40B4-BE49-F238E27FC236}">
                  <a16:creationId xmlns:a16="http://schemas.microsoft.com/office/drawing/2014/main" id="{00000000-0008-0000-0100-000027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248</xdr:row>
          <xdr:rowOff>0</xdr:rowOff>
        </xdr:from>
        <xdr:to>
          <xdr:col>12</xdr:col>
          <xdr:colOff>0</xdr:colOff>
          <xdr:row>248</xdr:row>
          <xdr:rowOff>254000</xdr:rowOff>
        </xdr:to>
        <xdr:sp macro="" textlink="">
          <xdr:nvSpPr>
            <xdr:cNvPr id="3368" name="Drop Down 296" hidden="1">
              <a:extLst>
                <a:ext uri="{63B3BB69-23CF-44E3-9099-C40C66FF867C}">
                  <a14:compatExt spid="_x0000_s3368"/>
                </a:ext>
                <a:ext uri="{FF2B5EF4-FFF2-40B4-BE49-F238E27FC236}">
                  <a16:creationId xmlns:a16="http://schemas.microsoft.com/office/drawing/2014/main" id="{00000000-0008-0000-0100-000028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249</xdr:row>
          <xdr:rowOff>0</xdr:rowOff>
        </xdr:from>
        <xdr:to>
          <xdr:col>10</xdr:col>
          <xdr:colOff>0</xdr:colOff>
          <xdr:row>250</xdr:row>
          <xdr:rowOff>12700</xdr:rowOff>
        </xdr:to>
        <xdr:sp macro="" textlink="">
          <xdr:nvSpPr>
            <xdr:cNvPr id="3369" name="Spinner 297" hidden="1">
              <a:extLst>
                <a:ext uri="{63B3BB69-23CF-44E3-9099-C40C66FF867C}">
                  <a14:compatExt spid="_x0000_s3369"/>
                </a:ext>
                <a:ext uri="{FF2B5EF4-FFF2-40B4-BE49-F238E27FC236}">
                  <a16:creationId xmlns:a16="http://schemas.microsoft.com/office/drawing/2014/main" id="{00000000-0008-0000-0100-000029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253</xdr:row>
          <xdr:rowOff>0</xdr:rowOff>
        </xdr:from>
        <xdr:to>
          <xdr:col>12</xdr:col>
          <xdr:colOff>0</xdr:colOff>
          <xdr:row>253</xdr:row>
          <xdr:rowOff>254000</xdr:rowOff>
        </xdr:to>
        <xdr:sp macro="" textlink="">
          <xdr:nvSpPr>
            <xdr:cNvPr id="3372" name="Drop Down 300" hidden="1">
              <a:extLst>
                <a:ext uri="{63B3BB69-23CF-44E3-9099-C40C66FF867C}">
                  <a14:compatExt spid="_x0000_s3372"/>
                </a:ext>
                <a:ext uri="{FF2B5EF4-FFF2-40B4-BE49-F238E27FC236}">
                  <a16:creationId xmlns:a16="http://schemas.microsoft.com/office/drawing/2014/main" id="{00000000-0008-0000-0100-00002C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254</xdr:row>
          <xdr:rowOff>0</xdr:rowOff>
        </xdr:from>
        <xdr:to>
          <xdr:col>12</xdr:col>
          <xdr:colOff>0</xdr:colOff>
          <xdr:row>254</xdr:row>
          <xdr:rowOff>254000</xdr:rowOff>
        </xdr:to>
        <xdr:sp macro="" textlink="">
          <xdr:nvSpPr>
            <xdr:cNvPr id="3373" name="Drop Down 301" hidden="1">
              <a:extLst>
                <a:ext uri="{63B3BB69-23CF-44E3-9099-C40C66FF867C}">
                  <a14:compatExt spid="_x0000_s3373"/>
                </a:ext>
                <a:ext uri="{FF2B5EF4-FFF2-40B4-BE49-F238E27FC236}">
                  <a16:creationId xmlns:a16="http://schemas.microsoft.com/office/drawing/2014/main" id="{00000000-0008-0000-0100-00002D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255</xdr:row>
          <xdr:rowOff>0</xdr:rowOff>
        </xdr:from>
        <xdr:to>
          <xdr:col>10</xdr:col>
          <xdr:colOff>0</xdr:colOff>
          <xdr:row>256</xdr:row>
          <xdr:rowOff>12700</xdr:rowOff>
        </xdr:to>
        <xdr:sp macro="" textlink="">
          <xdr:nvSpPr>
            <xdr:cNvPr id="3374" name="Spinner 302" hidden="1">
              <a:extLst>
                <a:ext uri="{63B3BB69-23CF-44E3-9099-C40C66FF867C}">
                  <a14:compatExt spid="_x0000_s3374"/>
                </a:ext>
                <a:ext uri="{FF2B5EF4-FFF2-40B4-BE49-F238E27FC236}">
                  <a16:creationId xmlns:a16="http://schemas.microsoft.com/office/drawing/2014/main" id="{00000000-0008-0000-0100-00002E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259</xdr:row>
          <xdr:rowOff>0</xdr:rowOff>
        </xdr:from>
        <xdr:to>
          <xdr:col>12</xdr:col>
          <xdr:colOff>0</xdr:colOff>
          <xdr:row>259</xdr:row>
          <xdr:rowOff>254000</xdr:rowOff>
        </xdr:to>
        <xdr:sp macro="" textlink="">
          <xdr:nvSpPr>
            <xdr:cNvPr id="3377" name="Drop Down 305" hidden="1">
              <a:extLst>
                <a:ext uri="{63B3BB69-23CF-44E3-9099-C40C66FF867C}">
                  <a14:compatExt spid="_x0000_s3377"/>
                </a:ext>
                <a:ext uri="{FF2B5EF4-FFF2-40B4-BE49-F238E27FC236}">
                  <a16:creationId xmlns:a16="http://schemas.microsoft.com/office/drawing/2014/main" id="{00000000-0008-0000-0100-000031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260</xdr:row>
          <xdr:rowOff>0</xdr:rowOff>
        </xdr:from>
        <xdr:to>
          <xdr:col>12</xdr:col>
          <xdr:colOff>0</xdr:colOff>
          <xdr:row>260</xdr:row>
          <xdr:rowOff>254000</xdr:rowOff>
        </xdr:to>
        <xdr:sp macro="" textlink="">
          <xdr:nvSpPr>
            <xdr:cNvPr id="3378" name="Drop Down 306" hidden="1">
              <a:extLst>
                <a:ext uri="{63B3BB69-23CF-44E3-9099-C40C66FF867C}">
                  <a14:compatExt spid="_x0000_s3378"/>
                </a:ext>
                <a:ext uri="{FF2B5EF4-FFF2-40B4-BE49-F238E27FC236}">
                  <a16:creationId xmlns:a16="http://schemas.microsoft.com/office/drawing/2014/main" id="{00000000-0008-0000-0100-000032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261</xdr:row>
          <xdr:rowOff>0</xdr:rowOff>
        </xdr:from>
        <xdr:to>
          <xdr:col>10</xdr:col>
          <xdr:colOff>0</xdr:colOff>
          <xdr:row>262</xdr:row>
          <xdr:rowOff>12700</xdr:rowOff>
        </xdr:to>
        <xdr:sp macro="" textlink="">
          <xdr:nvSpPr>
            <xdr:cNvPr id="3379" name="Spinner 307" hidden="1">
              <a:extLst>
                <a:ext uri="{63B3BB69-23CF-44E3-9099-C40C66FF867C}">
                  <a14:compatExt spid="_x0000_s3379"/>
                </a:ext>
                <a:ext uri="{FF2B5EF4-FFF2-40B4-BE49-F238E27FC236}">
                  <a16:creationId xmlns:a16="http://schemas.microsoft.com/office/drawing/2014/main" id="{00000000-0008-0000-0100-000033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11</xdr:col>
          <xdr:colOff>0</xdr:colOff>
          <xdr:row>18</xdr:row>
          <xdr:rowOff>254000</xdr:rowOff>
        </xdr:to>
        <xdr:sp macro="" textlink="">
          <xdr:nvSpPr>
            <xdr:cNvPr id="3393" name="Drop Down 321" hidden="1">
              <a:extLst>
                <a:ext uri="{63B3BB69-23CF-44E3-9099-C40C66FF867C}">
                  <a14:compatExt spid="_x0000_s3393"/>
                </a:ext>
                <a:ext uri="{FF2B5EF4-FFF2-40B4-BE49-F238E27FC236}">
                  <a16:creationId xmlns:a16="http://schemas.microsoft.com/office/drawing/2014/main" id="{00000000-0008-0000-0100-000041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249</xdr:row>
          <xdr:rowOff>0</xdr:rowOff>
        </xdr:from>
        <xdr:to>
          <xdr:col>10</xdr:col>
          <xdr:colOff>0</xdr:colOff>
          <xdr:row>250</xdr:row>
          <xdr:rowOff>12700</xdr:rowOff>
        </xdr:to>
        <xdr:sp macro="" textlink="">
          <xdr:nvSpPr>
            <xdr:cNvPr id="3440" name="Spinner 368" hidden="1">
              <a:extLst>
                <a:ext uri="{63B3BB69-23CF-44E3-9099-C40C66FF867C}">
                  <a14:compatExt spid="_x0000_s3440"/>
                </a:ext>
                <a:ext uri="{FF2B5EF4-FFF2-40B4-BE49-F238E27FC236}">
                  <a16:creationId xmlns:a16="http://schemas.microsoft.com/office/drawing/2014/main" id="{00000000-0008-0000-0100-000070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255</xdr:row>
          <xdr:rowOff>0</xdr:rowOff>
        </xdr:from>
        <xdr:to>
          <xdr:col>10</xdr:col>
          <xdr:colOff>0</xdr:colOff>
          <xdr:row>256</xdr:row>
          <xdr:rowOff>12700</xdr:rowOff>
        </xdr:to>
        <xdr:sp macro="" textlink="">
          <xdr:nvSpPr>
            <xdr:cNvPr id="3441" name="Spinner 369" hidden="1">
              <a:extLst>
                <a:ext uri="{63B3BB69-23CF-44E3-9099-C40C66FF867C}">
                  <a14:compatExt spid="_x0000_s3441"/>
                </a:ext>
                <a:ext uri="{FF2B5EF4-FFF2-40B4-BE49-F238E27FC236}">
                  <a16:creationId xmlns:a16="http://schemas.microsoft.com/office/drawing/2014/main" id="{00000000-0008-0000-0100-000071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261</xdr:row>
          <xdr:rowOff>0</xdr:rowOff>
        </xdr:from>
        <xdr:to>
          <xdr:col>10</xdr:col>
          <xdr:colOff>0</xdr:colOff>
          <xdr:row>262</xdr:row>
          <xdr:rowOff>12700</xdr:rowOff>
        </xdr:to>
        <xdr:sp macro="" textlink="">
          <xdr:nvSpPr>
            <xdr:cNvPr id="3442" name="Spinner 370" hidden="1">
              <a:extLst>
                <a:ext uri="{63B3BB69-23CF-44E3-9099-C40C66FF867C}">
                  <a14:compatExt spid="_x0000_s3442"/>
                </a:ext>
                <a:ext uri="{FF2B5EF4-FFF2-40B4-BE49-F238E27FC236}">
                  <a16:creationId xmlns:a16="http://schemas.microsoft.com/office/drawing/2014/main" id="{00000000-0008-0000-0100-000072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243</xdr:row>
          <xdr:rowOff>0</xdr:rowOff>
        </xdr:from>
        <xdr:to>
          <xdr:col>10</xdr:col>
          <xdr:colOff>0</xdr:colOff>
          <xdr:row>244</xdr:row>
          <xdr:rowOff>12700</xdr:rowOff>
        </xdr:to>
        <xdr:sp macro="" textlink="">
          <xdr:nvSpPr>
            <xdr:cNvPr id="3443" name="Spinner 371" hidden="1">
              <a:extLst>
                <a:ext uri="{63B3BB69-23CF-44E3-9099-C40C66FF867C}">
                  <a14:compatExt spid="_x0000_s3443"/>
                </a:ext>
                <a:ext uri="{FF2B5EF4-FFF2-40B4-BE49-F238E27FC236}">
                  <a16:creationId xmlns:a16="http://schemas.microsoft.com/office/drawing/2014/main" id="{00000000-0008-0000-0100-000073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243</xdr:row>
          <xdr:rowOff>0</xdr:rowOff>
        </xdr:from>
        <xdr:to>
          <xdr:col>10</xdr:col>
          <xdr:colOff>0</xdr:colOff>
          <xdr:row>244</xdr:row>
          <xdr:rowOff>12700</xdr:rowOff>
        </xdr:to>
        <xdr:sp macro="" textlink="">
          <xdr:nvSpPr>
            <xdr:cNvPr id="3444" name="Spinner 372" hidden="1">
              <a:extLst>
                <a:ext uri="{63B3BB69-23CF-44E3-9099-C40C66FF867C}">
                  <a14:compatExt spid="_x0000_s3444"/>
                </a:ext>
                <a:ext uri="{FF2B5EF4-FFF2-40B4-BE49-F238E27FC236}">
                  <a16:creationId xmlns:a16="http://schemas.microsoft.com/office/drawing/2014/main" id="{00000000-0008-0000-0100-000074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237</xdr:row>
          <xdr:rowOff>0</xdr:rowOff>
        </xdr:from>
        <xdr:to>
          <xdr:col>10</xdr:col>
          <xdr:colOff>0</xdr:colOff>
          <xdr:row>238</xdr:row>
          <xdr:rowOff>12700</xdr:rowOff>
        </xdr:to>
        <xdr:sp macro="" textlink="">
          <xdr:nvSpPr>
            <xdr:cNvPr id="3445" name="Spinner 373" hidden="1">
              <a:extLst>
                <a:ext uri="{63B3BB69-23CF-44E3-9099-C40C66FF867C}">
                  <a14:compatExt spid="_x0000_s3445"/>
                </a:ext>
                <a:ext uri="{FF2B5EF4-FFF2-40B4-BE49-F238E27FC236}">
                  <a16:creationId xmlns:a16="http://schemas.microsoft.com/office/drawing/2014/main" id="{00000000-0008-0000-0100-000075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231</xdr:row>
          <xdr:rowOff>0</xdr:rowOff>
        </xdr:from>
        <xdr:to>
          <xdr:col>10</xdr:col>
          <xdr:colOff>0</xdr:colOff>
          <xdr:row>232</xdr:row>
          <xdr:rowOff>12700</xdr:rowOff>
        </xdr:to>
        <xdr:sp macro="" textlink="">
          <xdr:nvSpPr>
            <xdr:cNvPr id="3446" name="Spinner 374" hidden="1">
              <a:extLst>
                <a:ext uri="{63B3BB69-23CF-44E3-9099-C40C66FF867C}">
                  <a14:compatExt spid="_x0000_s3446"/>
                </a:ext>
                <a:ext uri="{FF2B5EF4-FFF2-40B4-BE49-F238E27FC236}">
                  <a16:creationId xmlns:a16="http://schemas.microsoft.com/office/drawing/2014/main" id="{00000000-0008-0000-0100-000076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225</xdr:row>
          <xdr:rowOff>0</xdr:rowOff>
        </xdr:from>
        <xdr:to>
          <xdr:col>10</xdr:col>
          <xdr:colOff>0</xdr:colOff>
          <xdr:row>226</xdr:row>
          <xdr:rowOff>12700</xdr:rowOff>
        </xdr:to>
        <xdr:sp macro="" textlink="">
          <xdr:nvSpPr>
            <xdr:cNvPr id="3447" name="Spinner 375" hidden="1">
              <a:extLst>
                <a:ext uri="{63B3BB69-23CF-44E3-9099-C40C66FF867C}">
                  <a14:compatExt spid="_x0000_s3447"/>
                </a:ext>
                <a:ext uri="{FF2B5EF4-FFF2-40B4-BE49-F238E27FC236}">
                  <a16:creationId xmlns:a16="http://schemas.microsoft.com/office/drawing/2014/main" id="{00000000-0008-0000-0100-000077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219</xdr:row>
          <xdr:rowOff>0</xdr:rowOff>
        </xdr:from>
        <xdr:to>
          <xdr:col>10</xdr:col>
          <xdr:colOff>0</xdr:colOff>
          <xdr:row>220</xdr:row>
          <xdr:rowOff>12700</xdr:rowOff>
        </xdr:to>
        <xdr:sp macro="" textlink="">
          <xdr:nvSpPr>
            <xdr:cNvPr id="3448" name="Spinner 376" hidden="1">
              <a:extLst>
                <a:ext uri="{63B3BB69-23CF-44E3-9099-C40C66FF867C}">
                  <a14:compatExt spid="_x0000_s3448"/>
                </a:ext>
                <a:ext uri="{FF2B5EF4-FFF2-40B4-BE49-F238E27FC236}">
                  <a16:creationId xmlns:a16="http://schemas.microsoft.com/office/drawing/2014/main" id="{00000000-0008-0000-0100-000078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213</xdr:row>
          <xdr:rowOff>0</xdr:rowOff>
        </xdr:from>
        <xdr:to>
          <xdr:col>10</xdr:col>
          <xdr:colOff>0</xdr:colOff>
          <xdr:row>214</xdr:row>
          <xdr:rowOff>12700</xdr:rowOff>
        </xdr:to>
        <xdr:sp macro="" textlink="">
          <xdr:nvSpPr>
            <xdr:cNvPr id="3449" name="Spinner 377" hidden="1">
              <a:extLst>
                <a:ext uri="{63B3BB69-23CF-44E3-9099-C40C66FF867C}">
                  <a14:compatExt spid="_x0000_s3449"/>
                </a:ext>
                <a:ext uri="{FF2B5EF4-FFF2-40B4-BE49-F238E27FC236}">
                  <a16:creationId xmlns:a16="http://schemas.microsoft.com/office/drawing/2014/main" id="{00000000-0008-0000-0100-000079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207</xdr:row>
          <xdr:rowOff>0</xdr:rowOff>
        </xdr:from>
        <xdr:to>
          <xdr:col>10</xdr:col>
          <xdr:colOff>0</xdr:colOff>
          <xdr:row>208</xdr:row>
          <xdr:rowOff>12700</xdr:rowOff>
        </xdr:to>
        <xdr:sp macro="" textlink="">
          <xdr:nvSpPr>
            <xdr:cNvPr id="3450" name="Spinner 378" hidden="1">
              <a:extLst>
                <a:ext uri="{63B3BB69-23CF-44E3-9099-C40C66FF867C}">
                  <a14:compatExt spid="_x0000_s3450"/>
                </a:ext>
                <a:ext uri="{FF2B5EF4-FFF2-40B4-BE49-F238E27FC236}">
                  <a16:creationId xmlns:a16="http://schemas.microsoft.com/office/drawing/2014/main" id="{00000000-0008-0000-0100-00007A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201</xdr:row>
          <xdr:rowOff>0</xdr:rowOff>
        </xdr:from>
        <xdr:to>
          <xdr:col>10</xdr:col>
          <xdr:colOff>0</xdr:colOff>
          <xdr:row>202</xdr:row>
          <xdr:rowOff>12700</xdr:rowOff>
        </xdr:to>
        <xdr:sp macro="" textlink="">
          <xdr:nvSpPr>
            <xdr:cNvPr id="3451" name="Spinner 379" hidden="1">
              <a:extLst>
                <a:ext uri="{63B3BB69-23CF-44E3-9099-C40C66FF867C}">
                  <a14:compatExt spid="_x0000_s3451"/>
                </a:ext>
                <a:ext uri="{FF2B5EF4-FFF2-40B4-BE49-F238E27FC236}">
                  <a16:creationId xmlns:a16="http://schemas.microsoft.com/office/drawing/2014/main" id="{00000000-0008-0000-0100-00007B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195</xdr:row>
          <xdr:rowOff>0</xdr:rowOff>
        </xdr:from>
        <xdr:to>
          <xdr:col>10</xdr:col>
          <xdr:colOff>0</xdr:colOff>
          <xdr:row>196</xdr:row>
          <xdr:rowOff>12700</xdr:rowOff>
        </xdr:to>
        <xdr:sp macro="" textlink="">
          <xdr:nvSpPr>
            <xdr:cNvPr id="3452" name="Spinner 380" hidden="1">
              <a:extLst>
                <a:ext uri="{63B3BB69-23CF-44E3-9099-C40C66FF867C}">
                  <a14:compatExt spid="_x0000_s3452"/>
                </a:ext>
                <a:ext uri="{FF2B5EF4-FFF2-40B4-BE49-F238E27FC236}">
                  <a16:creationId xmlns:a16="http://schemas.microsoft.com/office/drawing/2014/main" id="{00000000-0008-0000-0100-00007C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189</xdr:row>
          <xdr:rowOff>0</xdr:rowOff>
        </xdr:from>
        <xdr:to>
          <xdr:col>10</xdr:col>
          <xdr:colOff>0</xdr:colOff>
          <xdr:row>190</xdr:row>
          <xdr:rowOff>12700</xdr:rowOff>
        </xdr:to>
        <xdr:sp macro="" textlink="">
          <xdr:nvSpPr>
            <xdr:cNvPr id="3453" name="Spinner 381" hidden="1">
              <a:extLst>
                <a:ext uri="{63B3BB69-23CF-44E3-9099-C40C66FF867C}">
                  <a14:compatExt spid="_x0000_s3453"/>
                </a:ext>
                <a:ext uri="{FF2B5EF4-FFF2-40B4-BE49-F238E27FC236}">
                  <a16:creationId xmlns:a16="http://schemas.microsoft.com/office/drawing/2014/main" id="{00000000-0008-0000-0100-00007D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183</xdr:row>
          <xdr:rowOff>0</xdr:rowOff>
        </xdr:from>
        <xdr:to>
          <xdr:col>10</xdr:col>
          <xdr:colOff>0</xdr:colOff>
          <xdr:row>184</xdr:row>
          <xdr:rowOff>12700</xdr:rowOff>
        </xdr:to>
        <xdr:sp macro="" textlink="">
          <xdr:nvSpPr>
            <xdr:cNvPr id="3454" name="Spinner 382" hidden="1">
              <a:extLst>
                <a:ext uri="{63B3BB69-23CF-44E3-9099-C40C66FF867C}">
                  <a14:compatExt spid="_x0000_s3454"/>
                </a:ext>
                <a:ext uri="{FF2B5EF4-FFF2-40B4-BE49-F238E27FC236}">
                  <a16:creationId xmlns:a16="http://schemas.microsoft.com/office/drawing/2014/main" id="{00000000-0008-0000-0100-00007E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177</xdr:row>
          <xdr:rowOff>0</xdr:rowOff>
        </xdr:from>
        <xdr:to>
          <xdr:col>10</xdr:col>
          <xdr:colOff>0</xdr:colOff>
          <xdr:row>178</xdr:row>
          <xdr:rowOff>12700</xdr:rowOff>
        </xdr:to>
        <xdr:sp macro="" textlink="">
          <xdr:nvSpPr>
            <xdr:cNvPr id="3455" name="Spinner 383" hidden="1">
              <a:extLst>
                <a:ext uri="{63B3BB69-23CF-44E3-9099-C40C66FF867C}">
                  <a14:compatExt spid="_x0000_s3455"/>
                </a:ext>
                <a:ext uri="{FF2B5EF4-FFF2-40B4-BE49-F238E27FC236}">
                  <a16:creationId xmlns:a16="http://schemas.microsoft.com/office/drawing/2014/main" id="{00000000-0008-0000-0100-00007F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171</xdr:row>
          <xdr:rowOff>0</xdr:rowOff>
        </xdr:from>
        <xdr:to>
          <xdr:col>10</xdr:col>
          <xdr:colOff>0</xdr:colOff>
          <xdr:row>172</xdr:row>
          <xdr:rowOff>12700</xdr:rowOff>
        </xdr:to>
        <xdr:sp macro="" textlink="">
          <xdr:nvSpPr>
            <xdr:cNvPr id="3456" name="Spinner 384" hidden="1">
              <a:extLst>
                <a:ext uri="{63B3BB69-23CF-44E3-9099-C40C66FF867C}">
                  <a14:compatExt spid="_x0000_s3456"/>
                </a:ext>
                <a:ext uri="{FF2B5EF4-FFF2-40B4-BE49-F238E27FC236}">
                  <a16:creationId xmlns:a16="http://schemas.microsoft.com/office/drawing/2014/main" id="{00000000-0008-0000-0100-000080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165</xdr:row>
          <xdr:rowOff>0</xdr:rowOff>
        </xdr:from>
        <xdr:to>
          <xdr:col>10</xdr:col>
          <xdr:colOff>0</xdr:colOff>
          <xdr:row>166</xdr:row>
          <xdr:rowOff>12700</xdr:rowOff>
        </xdr:to>
        <xdr:sp macro="" textlink="">
          <xdr:nvSpPr>
            <xdr:cNvPr id="3457" name="Spinner 385" hidden="1">
              <a:extLst>
                <a:ext uri="{63B3BB69-23CF-44E3-9099-C40C66FF867C}">
                  <a14:compatExt spid="_x0000_s3457"/>
                </a:ext>
                <a:ext uri="{FF2B5EF4-FFF2-40B4-BE49-F238E27FC236}">
                  <a16:creationId xmlns:a16="http://schemas.microsoft.com/office/drawing/2014/main" id="{00000000-0008-0000-0100-000081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159</xdr:row>
          <xdr:rowOff>0</xdr:rowOff>
        </xdr:from>
        <xdr:to>
          <xdr:col>10</xdr:col>
          <xdr:colOff>0</xdr:colOff>
          <xdr:row>160</xdr:row>
          <xdr:rowOff>12700</xdr:rowOff>
        </xdr:to>
        <xdr:sp macro="" textlink="">
          <xdr:nvSpPr>
            <xdr:cNvPr id="3458" name="Spinner 386" hidden="1">
              <a:extLst>
                <a:ext uri="{63B3BB69-23CF-44E3-9099-C40C66FF867C}">
                  <a14:compatExt spid="_x0000_s3458"/>
                </a:ext>
                <a:ext uri="{FF2B5EF4-FFF2-40B4-BE49-F238E27FC236}">
                  <a16:creationId xmlns:a16="http://schemas.microsoft.com/office/drawing/2014/main" id="{00000000-0008-0000-0100-000082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153</xdr:row>
          <xdr:rowOff>0</xdr:rowOff>
        </xdr:from>
        <xdr:to>
          <xdr:col>10</xdr:col>
          <xdr:colOff>0</xdr:colOff>
          <xdr:row>154</xdr:row>
          <xdr:rowOff>12700</xdr:rowOff>
        </xdr:to>
        <xdr:sp macro="" textlink="">
          <xdr:nvSpPr>
            <xdr:cNvPr id="3459" name="Spinner 387" hidden="1">
              <a:extLst>
                <a:ext uri="{63B3BB69-23CF-44E3-9099-C40C66FF867C}">
                  <a14:compatExt spid="_x0000_s3459"/>
                </a:ext>
                <a:ext uri="{FF2B5EF4-FFF2-40B4-BE49-F238E27FC236}">
                  <a16:creationId xmlns:a16="http://schemas.microsoft.com/office/drawing/2014/main" id="{00000000-0008-0000-0100-000083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147</xdr:row>
          <xdr:rowOff>0</xdr:rowOff>
        </xdr:from>
        <xdr:to>
          <xdr:col>10</xdr:col>
          <xdr:colOff>0</xdr:colOff>
          <xdr:row>148</xdr:row>
          <xdr:rowOff>12700</xdr:rowOff>
        </xdr:to>
        <xdr:sp macro="" textlink="">
          <xdr:nvSpPr>
            <xdr:cNvPr id="3460" name="Spinner 388" hidden="1">
              <a:extLst>
                <a:ext uri="{63B3BB69-23CF-44E3-9099-C40C66FF867C}">
                  <a14:compatExt spid="_x0000_s3460"/>
                </a:ext>
                <a:ext uri="{FF2B5EF4-FFF2-40B4-BE49-F238E27FC236}">
                  <a16:creationId xmlns:a16="http://schemas.microsoft.com/office/drawing/2014/main" id="{00000000-0008-0000-0100-000084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141</xdr:row>
          <xdr:rowOff>0</xdr:rowOff>
        </xdr:from>
        <xdr:to>
          <xdr:col>10</xdr:col>
          <xdr:colOff>0</xdr:colOff>
          <xdr:row>142</xdr:row>
          <xdr:rowOff>12700</xdr:rowOff>
        </xdr:to>
        <xdr:sp macro="" textlink="">
          <xdr:nvSpPr>
            <xdr:cNvPr id="3461" name="Spinner 389" hidden="1">
              <a:extLst>
                <a:ext uri="{63B3BB69-23CF-44E3-9099-C40C66FF867C}">
                  <a14:compatExt spid="_x0000_s3461"/>
                </a:ext>
                <a:ext uri="{FF2B5EF4-FFF2-40B4-BE49-F238E27FC236}">
                  <a16:creationId xmlns:a16="http://schemas.microsoft.com/office/drawing/2014/main" id="{00000000-0008-0000-0100-000085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135</xdr:row>
          <xdr:rowOff>0</xdr:rowOff>
        </xdr:from>
        <xdr:to>
          <xdr:col>10</xdr:col>
          <xdr:colOff>0</xdr:colOff>
          <xdr:row>136</xdr:row>
          <xdr:rowOff>12700</xdr:rowOff>
        </xdr:to>
        <xdr:sp macro="" textlink="">
          <xdr:nvSpPr>
            <xdr:cNvPr id="3462" name="Spinner 390" hidden="1">
              <a:extLst>
                <a:ext uri="{63B3BB69-23CF-44E3-9099-C40C66FF867C}">
                  <a14:compatExt spid="_x0000_s3462"/>
                </a:ext>
                <a:ext uri="{FF2B5EF4-FFF2-40B4-BE49-F238E27FC236}">
                  <a16:creationId xmlns:a16="http://schemas.microsoft.com/office/drawing/2014/main" id="{00000000-0008-0000-0100-000086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129</xdr:row>
          <xdr:rowOff>0</xdr:rowOff>
        </xdr:from>
        <xdr:to>
          <xdr:col>10</xdr:col>
          <xdr:colOff>0</xdr:colOff>
          <xdr:row>130</xdr:row>
          <xdr:rowOff>12700</xdr:rowOff>
        </xdr:to>
        <xdr:sp macro="" textlink="">
          <xdr:nvSpPr>
            <xdr:cNvPr id="3463" name="Spinner 391" hidden="1">
              <a:extLst>
                <a:ext uri="{63B3BB69-23CF-44E3-9099-C40C66FF867C}">
                  <a14:compatExt spid="_x0000_s3463"/>
                </a:ext>
                <a:ext uri="{FF2B5EF4-FFF2-40B4-BE49-F238E27FC236}">
                  <a16:creationId xmlns:a16="http://schemas.microsoft.com/office/drawing/2014/main" id="{00000000-0008-0000-0100-000087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123</xdr:row>
          <xdr:rowOff>0</xdr:rowOff>
        </xdr:from>
        <xdr:to>
          <xdr:col>10</xdr:col>
          <xdr:colOff>0</xdr:colOff>
          <xdr:row>124</xdr:row>
          <xdr:rowOff>12700</xdr:rowOff>
        </xdr:to>
        <xdr:sp macro="" textlink="">
          <xdr:nvSpPr>
            <xdr:cNvPr id="3464" name="Spinner 392" hidden="1">
              <a:extLst>
                <a:ext uri="{63B3BB69-23CF-44E3-9099-C40C66FF867C}">
                  <a14:compatExt spid="_x0000_s3464"/>
                </a:ext>
                <a:ext uri="{FF2B5EF4-FFF2-40B4-BE49-F238E27FC236}">
                  <a16:creationId xmlns:a16="http://schemas.microsoft.com/office/drawing/2014/main" id="{00000000-0008-0000-0100-000088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117</xdr:row>
          <xdr:rowOff>0</xdr:rowOff>
        </xdr:from>
        <xdr:to>
          <xdr:col>10</xdr:col>
          <xdr:colOff>0</xdr:colOff>
          <xdr:row>118</xdr:row>
          <xdr:rowOff>12700</xdr:rowOff>
        </xdr:to>
        <xdr:sp macro="" textlink="">
          <xdr:nvSpPr>
            <xdr:cNvPr id="3465" name="Spinner 393" hidden="1">
              <a:extLst>
                <a:ext uri="{63B3BB69-23CF-44E3-9099-C40C66FF867C}">
                  <a14:compatExt spid="_x0000_s3465"/>
                </a:ext>
                <a:ext uri="{FF2B5EF4-FFF2-40B4-BE49-F238E27FC236}">
                  <a16:creationId xmlns:a16="http://schemas.microsoft.com/office/drawing/2014/main" id="{00000000-0008-0000-0100-000089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111</xdr:row>
          <xdr:rowOff>0</xdr:rowOff>
        </xdr:from>
        <xdr:to>
          <xdr:col>10</xdr:col>
          <xdr:colOff>0</xdr:colOff>
          <xdr:row>112</xdr:row>
          <xdr:rowOff>12700</xdr:rowOff>
        </xdr:to>
        <xdr:sp macro="" textlink="">
          <xdr:nvSpPr>
            <xdr:cNvPr id="3466" name="Spinner 394" hidden="1">
              <a:extLst>
                <a:ext uri="{63B3BB69-23CF-44E3-9099-C40C66FF867C}">
                  <a14:compatExt spid="_x0000_s3466"/>
                </a:ext>
                <a:ext uri="{FF2B5EF4-FFF2-40B4-BE49-F238E27FC236}">
                  <a16:creationId xmlns:a16="http://schemas.microsoft.com/office/drawing/2014/main" id="{00000000-0008-0000-0100-00008A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105</xdr:row>
          <xdr:rowOff>0</xdr:rowOff>
        </xdr:from>
        <xdr:to>
          <xdr:col>10</xdr:col>
          <xdr:colOff>0</xdr:colOff>
          <xdr:row>106</xdr:row>
          <xdr:rowOff>12700</xdr:rowOff>
        </xdr:to>
        <xdr:sp macro="" textlink="">
          <xdr:nvSpPr>
            <xdr:cNvPr id="3467" name="Spinner 395" hidden="1">
              <a:extLst>
                <a:ext uri="{63B3BB69-23CF-44E3-9099-C40C66FF867C}">
                  <a14:compatExt spid="_x0000_s3467"/>
                </a:ext>
                <a:ext uri="{FF2B5EF4-FFF2-40B4-BE49-F238E27FC236}">
                  <a16:creationId xmlns:a16="http://schemas.microsoft.com/office/drawing/2014/main" id="{00000000-0008-0000-0100-00008B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99</xdr:row>
          <xdr:rowOff>0</xdr:rowOff>
        </xdr:from>
        <xdr:to>
          <xdr:col>10</xdr:col>
          <xdr:colOff>0</xdr:colOff>
          <xdr:row>100</xdr:row>
          <xdr:rowOff>12700</xdr:rowOff>
        </xdr:to>
        <xdr:sp macro="" textlink="">
          <xdr:nvSpPr>
            <xdr:cNvPr id="3468" name="Spinner 396" hidden="1">
              <a:extLst>
                <a:ext uri="{63B3BB69-23CF-44E3-9099-C40C66FF867C}">
                  <a14:compatExt spid="_x0000_s3468"/>
                </a:ext>
                <a:ext uri="{FF2B5EF4-FFF2-40B4-BE49-F238E27FC236}">
                  <a16:creationId xmlns:a16="http://schemas.microsoft.com/office/drawing/2014/main" id="{00000000-0008-0000-0100-00008C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93</xdr:row>
          <xdr:rowOff>0</xdr:rowOff>
        </xdr:from>
        <xdr:to>
          <xdr:col>10</xdr:col>
          <xdr:colOff>0</xdr:colOff>
          <xdr:row>94</xdr:row>
          <xdr:rowOff>12700</xdr:rowOff>
        </xdr:to>
        <xdr:sp macro="" textlink="">
          <xdr:nvSpPr>
            <xdr:cNvPr id="3469" name="Spinner 397" hidden="1">
              <a:extLst>
                <a:ext uri="{63B3BB69-23CF-44E3-9099-C40C66FF867C}">
                  <a14:compatExt spid="_x0000_s3469"/>
                </a:ext>
                <a:ext uri="{FF2B5EF4-FFF2-40B4-BE49-F238E27FC236}">
                  <a16:creationId xmlns:a16="http://schemas.microsoft.com/office/drawing/2014/main" id="{00000000-0008-0000-0100-00008D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87</xdr:row>
          <xdr:rowOff>0</xdr:rowOff>
        </xdr:from>
        <xdr:to>
          <xdr:col>10</xdr:col>
          <xdr:colOff>0</xdr:colOff>
          <xdr:row>88</xdr:row>
          <xdr:rowOff>12700</xdr:rowOff>
        </xdr:to>
        <xdr:sp macro="" textlink="">
          <xdr:nvSpPr>
            <xdr:cNvPr id="3470" name="Spinner 398" hidden="1">
              <a:extLst>
                <a:ext uri="{63B3BB69-23CF-44E3-9099-C40C66FF867C}">
                  <a14:compatExt spid="_x0000_s3470"/>
                </a:ext>
                <a:ext uri="{FF2B5EF4-FFF2-40B4-BE49-F238E27FC236}">
                  <a16:creationId xmlns:a16="http://schemas.microsoft.com/office/drawing/2014/main" id="{00000000-0008-0000-0100-00008E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81</xdr:row>
          <xdr:rowOff>0</xdr:rowOff>
        </xdr:from>
        <xdr:to>
          <xdr:col>10</xdr:col>
          <xdr:colOff>0</xdr:colOff>
          <xdr:row>82</xdr:row>
          <xdr:rowOff>12700</xdr:rowOff>
        </xdr:to>
        <xdr:sp macro="" textlink="">
          <xdr:nvSpPr>
            <xdr:cNvPr id="3471" name="Spinner 399" hidden="1">
              <a:extLst>
                <a:ext uri="{63B3BB69-23CF-44E3-9099-C40C66FF867C}">
                  <a14:compatExt spid="_x0000_s3471"/>
                </a:ext>
                <a:ext uri="{FF2B5EF4-FFF2-40B4-BE49-F238E27FC236}">
                  <a16:creationId xmlns:a16="http://schemas.microsoft.com/office/drawing/2014/main" id="{00000000-0008-0000-0100-00008F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75</xdr:row>
          <xdr:rowOff>0</xdr:rowOff>
        </xdr:from>
        <xdr:to>
          <xdr:col>10</xdr:col>
          <xdr:colOff>0</xdr:colOff>
          <xdr:row>76</xdr:row>
          <xdr:rowOff>12700</xdr:rowOff>
        </xdr:to>
        <xdr:sp macro="" textlink="">
          <xdr:nvSpPr>
            <xdr:cNvPr id="3472" name="Spinner 400" hidden="1">
              <a:extLst>
                <a:ext uri="{63B3BB69-23CF-44E3-9099-C40C66FF867C}">
                  <a14:compatExt spid="_x0000_s3472"/>
                </a:ext>
                <a:ext uri="{FF2B5EF4-FFF2-40B4-BE49-F238E27FC236}">
                  <a16:creationId xmlns:a16="http://schemas.microsoft.com/office/drawing/2014/main" id="{00000000-0008-0000-0100-000090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69</xdr:row>
          <xdr:rowOff>0</xdr:rowOff>
        </xdr:from>
        <xdr:to>
          <xdr:col>10</xdr:col>
          <xdr:colOff>0</xdr:colOff>
          <xdr:row>70</xdr:row>
          <xdr:rowOff>12700</xdr:rowOff>
        </xdr:to>
        <xdr:sp macro="" textlink="">
          <xdr:nvSpPr>
            <xdr:cNvPr id="3473" name="Spinner 401" hidden="1">
              <a:extLst>
                <a:ext uri="{63B3BB69-23CF-44E3-9099-C40C66FF867C}">
                  <a14:compatExt spid="_x0000_s3473"/>
                </a:ext>
                <a:ext uri="{FF2B5EF4-FFF2-40B4-BE49-F238E27FC236}">
                  <a16:creationId xmlns:a16="http://schemas.microsoft.com/office/drawing/2014/main" id="{00000000-0008-0000-0100-000091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63</xdr:row>
          <xdr:rowOff>0</xdr:rowOff>
        </xdr:from>
        <xdr:to>
          <xdr:col>10</xdr:col>
          <xdr:colOff>0</xdr:colOff>
          <xdr:row>64</xdr:row>
          <xdr:rowOff>12700</xdr:rowOff>
        </xdr:to>
        <xdr:sp macro="" textlink="">
          <xdr:nvSpPr>
            <xdr:cNvPr id="3474" name="Spinner 402" hidden="1">
              <a:extLst>
                <a:ext uri="{63B3BB69-23CF-44E3-9099-C40C66FF867C}">
                  <a14:compatExt spid="_x0000_s3474"/>
                </a:ext>
                <a:ext uri="{FF2B5EF4-FFF2-40B4-BE49-F238E27FC236}">
                  <a16:creationId xmlns:a16="http://schemas.microsoft.com/office/drawing/2014/main" id="{00000000-0008-0000-0100-000092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57</xdr:row>
          <xdr:rowOff>0</xdr:rowOff>
        </xdr:from>
        <xdr:to>
          <xdr:col>10</xdr:col>
          <xdr:colOff>0</xdr:colOff>
          <xdr:row>58</xdr:row>
          <xdr:rowOff>12700</xdr:rowOff>
        </xdr:to>
        <xdr:sp macro="" textlink="">
          <xdr:nvSpPr>
            <xdr:cNvPr id="3475" name="Spinner 403" hidden="1">
              <a:extLst>
                <a:ext uri="{63B3BB69-23CF-44E3-9099-C40C66FF867C}">
                  <a14:compatExt spid="_x0000_s3475"/>
                </a:ext>
                <a:ext uri="{FF2B5EF4-FFF2-40B4-BE49-F238E27FC236}">
                  <a16:creationId xmlns:a16="http://schemas.microsoft.com/office/drawing/2014/main" id="{00000000-0008-0000-0100-000093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51</xdr:row>
          <xdr:rowOff>0</xdr:rowOff>
        </xdr:from>
        <xdr:to>
          <xdr:col>10</xdr:col>
          <xdr:colOff>0</xdr:colOff>
          <xdr:row>52</xdr:row>
          <xdr:rowOff>12700</xdr:rowOff>
        </xdr:to>
        <xdr:sp macro="" textlink="">
          <xdr:nvSpPr>
            <xdr:cNvPr id="3476" name="Spinner 404" hidden="1">
              <a:extLst>
                <a:ext uri="{63B3BB69-23CF-44E3-9099-C40C66FF867C}">
                  <a14:compatExt spid="_x0000_s3476"/>
                </a:ext>
                <a:ext uri="{FF2B5EF4-FFF2-40B4-BE49-F238E27FC236}">
                  <a16:creationId xmlns:a16="http://schemas.microsoft.com/office/drawing/2014/main" id="{00000000-0008-0000-0100-000094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45</xdr:row>
          <xdr:rowOff>0</xdr:rowOff>
        </xdr:from>
        <xdr:to>
          <xdr:col>10</xdr:col>
          <xdr:colOff>0</xdr:colOff>
          <xdr:row>46</xdr:row>
          <xdr:rowOff>12700</xdr:rowOff>
        </xdr:to>
        <xdr:sp macro="" textlink="">
          <xdr:nvSpPr>
            <xdr:cNvPr id="3477" name="Spinner 405" hidden="1">
              <a:extLst>
                <a:ext uri="{63B3BB69-23CF-44E3-9099-C40C66FF867C}">
                  <a14:compatExt spid="_x0000_s3477"/>
                </a:ext>
                <a:ext uri="{FF2B5EF4-FFF2-40B4-BE49-F238E27FC236}">
                  <a16:creationId xmlns:a16="http://schemas.microsoft.com/office/drawing/2014/main" id="{00000000-0008-0000-0100-000095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39</xdr:row>
          <xdr:rowOff>0</xdr:rowOff>
        </xdr:from>
        <xdr:to>
          <xdr:col>10</xdr:col>
          <xdr:colOff>0</xdr:colOff>
          <xdr:row>40</xdr:row>
          <xdr:rowOff>12700</xdr:rowOff>
        </xdr:to>
        <xdr:sp macro="" textlink="">
          <xdr:nvSpPr>
            <xdr:cNvPr id="3478" name="Spinner 406" hidden="1">
              <a:extLst>
                <a:ext uri="{63B3BB69-23CF-44E3-9099-C40C66FF867C}">
                  <a14:compatExt spid="_x0000_s3478"/>
                </a:ext>
                <a:ext uri="{FF2B5EF4-FFF2-40B4-BE49-F238E27FC236}">
                  <a16:creationId xmlns:a16="http://schemas.microsoft.com/office/drawing/2014/main" id="{00000000-0008-0000-0100-000096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33</xdr:row>
          <xdr:rowOff>0</xdr:rowOff>
        </xdr:from>
        <xdr:to>
          <xdr:col>10</xdr:col>
          <xdr:colOff>0</xdr:colOff>
          <xdr:row>34</xdr:row>
          <xdr:rowOff>12700</xdr:rowOff>
        </xdr:to>
        <xdr:sp macro="" textlink="">
          <xdr:nvSpPr>
            <xdr:cNvPr id="3479" name="Spinner 407" hidden="1">
              <a:extLst>
                <a:ext uri="{63B3BB69-23CF-44E3-9099-C40C66FF867C}">
                  <a14:compatExt spid="_x0000_s3479"/>
                </a:ext>
                <a:ext uri="{FF2B5EF4-FFF2-40B4-BE49-F238E27FC236}">
                  <a16:creationId xmlns:a16="http://schemas.microsoft.com/office/drawing/2014/main" id="{00000000-0008-0000-0100-000097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1219200</xdr:colOff>
          <xdr:row>27</xdr:row>
          <xdr:rowOff>0</xdr:rowOff>
        </xdr:from>
        <xdr:to>
          <xdr:col>10</xdr:col>
          <xdr:colOff>0</xdr:colOff>
          <xdr:row>28</xdr:row>
          <xdr:rowOff>12700</xdr:rowOff>
        </xdr:to>
        <xdr:sp macro="" textlink="">
          <xdr:nvSpPr>
            <xdr:cNvPr id="3480" name="Spinner 408" hidden="1">
              <a:extLst>
                <a:ext uri="{63B3BB69-23CF-44E3-9099-C40C66FF867C}">
                  <a14:compatExt spid="_x0000_s3480"/>
                </a:ext>
                <a:ext uri="{FF2B5EF4-FFF2-40B4-BE49-F238E27FC236}">
                  <a16:creationId xmlns:a16="http://schemas.microsoft.com/office/drawing/2014/main" id="{00000000-0008-0000-0100-0000980D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12</xdr:col>
          <xdr:colOff>0</xdr:colOff>
          <xdr:row>16</xdr:row>
          <xdr:rowOff>254000</xdr:rowOff>
        </xdr:to>
        <xdr:sp macro="" textlink="">
          <xdr:nvSpPr>
            <xdr:cNvPr id="3485" name="Drop Down 413" hidden="1">
              <a:extLst>
                <a:ext uri="{63B3BB69-23CF-44E3-9099-C40C66FF867C}">
                  <a14:compatExt spid="_x0000_s3485"/>
                </a:ext>
                <a:ext uri="{FF2B5EF4-FFF2-40B4-BE49-F238E27FC236}">
                  <a16:creationId xmlns:a16="http://schemas.microsoft.com/office/drawing/2014/main" id="{00000000-0008-0000-0100-00009D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2" name="Drop Down -1023" hidden="1">
              <a:extLst>
                <a:ext uri="{63B3BB69-23CF-44E3-9099-C40C66FF867C}">
                  <a14:compatExt spid="_x0000_s2"/>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486" name="Drop Down 414" hidden="1">
              <a:extLst>
                <a:ext uri="{63B3BB69-23CF-44E3-9099-C40C66FF867C}">
                  <a14:compatExt spid="_x0000_s3486"/>
                </a:ext>
                <a:ext uri="{FF2B5EF4-FFF2-40B4-BE49-F238E27FC236}">
                  <a16:creationId xmlns:a16="http://schemas.microsoft.com/office/drawing/2014/main" id="{00000000-0008-0000-0100-00009E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487" name="Drop Down -1023" hidden="1">
              <a:extLst>
                <a:ext uri="{63B3BB69-23CF-44E3-9099-C40C66FF867C}">
                  <a14:compatExt spid="_x0000_s3487"/>
                </a:ext>
                <a:ext uri="{FF2B5EF4-FFF2-40B4-BE49-F238E27FC236}">
                  <a16:creationId xmlns:a16="http://schemas.microsoft.com/office/drawing/2014/main" id="{00000000-0008-0000-0100-00009F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488" name="Drop Down 416" hidden="1">
              <a:extLst>
                <a:ext uri="{63B3BB69-23CF-44E3-9099-C40C66FF867C}">
                  <a14:compatExt spid="_x0000_s3488"/>
                </a:ext>
                <a:ext uri="{FF2B5EF4-FFF2-40B4-BE49-F238E27FC236}">
                  <a16:creationId xmlns:a16="http://schemas.microsoft.com/office/drawing/2014/main" id="{00000000-0008-0000-0100-0000A0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489" name="Drop Down 417" hidden="1">
              <a:extLst>
                <a:ext uri="{63B3BB69-23CF-44E3-9099-C40C66FF867C}">
                  <a14:compatExt spid="_x0000_s3489"/>
                </a:ext>
                <a:ext uri="{FF2B5EF4-FFF2-40B4-BE49-F238E27FC236}">
                  <a16:creationId xmlns:a16="http://schemas.microsoft.com/office/drawing/2014/main" id="{00000000-0008-0000-0100-0000A1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490" name="Drop Down 418" hidden="1">
              <a:extLst>
                <a:ext uri="{63B3BB69-23CF-44E3-9099-C40C66FF867C}">
                  <a14:compatExt spid="_x0000_s3490"/>
                </a:ext>
                <a:ext uri="{FF2B5EF4-FFF2-40B4-BE49-F238E27FC236}">
                  <a16:creationId xmlns:a16="http://schemas.microsoft.com/office/drawing/2014/main" id="{00000000-0008-0000-0100-0000A2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491" name="Drop Down 419" hidden="1">
              <a:extLst>
                <a:ext uri="{63B3BB69-23CF-44E3-9099-C40C66FF867C}">
                  <a14:compatExt spid="_x0000_s3491"/>
                </a:ext>
                <a:ext uri="{FF2B5EF4-FFF2-40B4-BE49-F238E27FC236}">
                  <a16:creationId xmlns:a16="http://schemas.microsoft.com/office/drawing/2014/main" id="{00000000-0008-0000-0100-0000A3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492" name="Drop Down 420" hidden="1">
              <a:extLst>
                <a:ext uri="{63B3BB69-23CF-44E3-9099-C40C66FF867C}">
                  <a14:compatExt spid="_x0000_s3492"/>
                </a:ext>
                <a:ext uri="{FF2B5EF4-FFF2-40B4-BE49-F238E27FC236}">
                  <a16:creationId xmlns:a16="http://schemas.microsoft.com/office/drawing/2014/main" id="{00000000-0008-0000-0100-0000A4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493" name="Drop Down 421" hidden="1">
              <a:extLst>
                <a:ext uri="{63B3BB69-23CF-44E3-9099-C40C66FF867C}">
                  <a14:compatExt spid="_x0000_s3493"/>
                </a:ext>
                <a:ext uri="{FF2B5EF4-FFF2-40B4-BE49-F238E27FC236}">
                  <a16:creationId xmlns:a16="http://schemas.microsoft.com/office/drawing/2014/main" id="{00000000-0008-0000-0100-0000A5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494" name="Drop Down 422" hidden="1">
              <a:extLst>
                <a:ext uri="{63B3BB69-23CF-44E3-9099-C40C66FF867C}">
                  <a14:compatExt spid="_x0000_s3494"/>
                </a:ext>
                <a:ext uri="{FF2B5EF4-FFF2-40B4-BE49-F238E27FC236}">
                  <a16:creationId xmlns:a16="http://schemas.microsoft.com/office/drawing/2014/main" id="{00000000-0008-0000-0100-0000A6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495" name="Drop Down 423" hidden="1">
              <a:extLst>
                <a:ext uri="{63B3BB69-23CF-44E3-9099-C40C66FF867C}">
                  <a14:compatExt spid="_x0000_s3495"/>
                </a:ext>
                <a:ext uri="{FF2B5EF4-FFF2-40B4-BE49-F238E27FC236}">
                  <a16:creationId xmlns:a16="http://schemas.microsoft.com/office/drawing/2014/main" id="{00000000-0008-0000-0100-0000A7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496" name="Drop Down 424" hidden="1">
              <a:extLst>
                <a:ext uri="{63B3BB69-23CF-44E3-9099-C40C66FF867C}">
                  <a14:compatExt spid="_x0000_s3496"/>
                </a:ext>
                <a:ext uri="{FF2B5EF4-FFF2-40B4-BE49-F238E27FC236}">
                  <a16:creationId xmlns:a16="http://schemas.microsoft.com/office/drawing/2014/main" id="{00000000-0008-0000-0100-0000A8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497" name="Drop Down 425" hidden="1">
              <a:extLst>
                <a:ext uri="{63B3BB69-23CF-44E3-9099-C40C66FF867C}">
                  <a14:compatExt spid="_x0000_s3497"/>
                </a:ext>
                <a:ext uri="{FF2B5EF4-FFF2-40B4-BE49-F238E27FC236}">
                  <a16:creationId xmlns:a16="http://schemas.microsoft.com/office/drawing/2014/main" id="{00000000-0008-0000-0100-0000A9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498" name="Drop Down 426" hidden="1">
              <a:extLst>
                <a:ext uri="{63B3BB69-23CF-44E3-9099-C40C66FF867C}">
                  <a14:compatExt spid="_x0000_s3498"/>
                </a:ext>
                <a:ext uri="{FF2B5EF4-FFF2-40B4-BE49-F238E27FC236}">
                  <a16:creationId xmlns:a16="http://schemas.microsoft.com/office/drawing/2014/main" id="{00000000-0008-0000-0100-0000AA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499" name="Drop Down 427" hidden="1">
              <a:extLst>
                <a:ext uri="{63B3BB69-23CF-44E3-9099-C40C66FF867C}">
                  <a14:compatExt spid="_x0000_s3499"/>
                </a:ext>
                <a:ext uri="{FF2B5EF4-FFF2-40B4-BE49-F238E27FC236}">
                  <a16:creationId xmlns:a16="http://schemas.microsoft.com/office/drawing/2014/main" id="{00000000-0008-0000-0100-0000AB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00" name="Drop Down 428" hidden="1">
              <a:extLst>
                <a:ext uri="{63B3BB69-23CF-44E3-9099-C40C66FF867C}">
                  <a14:compatExt spid="_x0000_s3500"/>
                </a:ext>
                <a:ext uri="{FF2B5EF4-FFF2-40B4-BE49-F238E27FC236}">
                  <a16:creationId xmlns:a16="http://schemas.microsoft.com/office/drawing/2014/main" id="{00000000-0008-0000-0100-0000AC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01" name="Drop Down 429" hidden="1">
              <a:extLst>
                <a:ext uri="{63B3BB69-23CF-44E3-9099-C40C66FF867C}">
                  <a14:compatExt spid="_x0000_s3501"/>
                </a:ext>
                <a:ext uri="{FF2B5EF4-FFF2-40B4-BE49-F238E27FC236}">
                  <a16:creationId xmlns:a16="http://schemas.microsoft.com/office/drawing/2014/main" id="{00000000-0008-0000-0100-0000AD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02" name="Drop Down 430" hidden="1">
              <a:extLst>
                <a:ext uri="{63B3BB69-23CF-44E3-9099-C40C66FF867C}">
                  <a14:compatExt spid="_x0000_s3502"/>
                </a:ext>
                <a:ext uri="{FF2B5EF4-FFF2-40B4-BE49-F238E27FC236}">
                  <a16:creationId xmlns:a16="http://schemas.microsoft.com/office/drawing/2014/main" id="{00000000-0008-0000-0100-0000AE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03" name="Drop Down 431" hidden="1">
              <a:extLst>
                <a:ext uri="{63B3BB69-23CF-44E3-9099-C40C66FF867C}">
                  <a14:compatExt spid="_x0000_s3503"/>
                </a:ext>
                <a:ext uri="{FF2B5EF4-FFF2-40B4-BE49-F238E27FC236}">
                  <a16:creationId xmlns:a16="http://schemas.microsoft.com/office/drawing/2014/main" id="{00000000-0008-0000-0100-0000AF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04" name="Drop Down 432" hidden="1">
              <a:extLst>
                <a:ext uri="{63B3BB69-23CF-44E3-9099-C40C66FF867C}">
                  <a14:compatExt spid="_x0000_s3504"/>
                </a:ext>
                <a:ext uri="{FF2B5EF4-FFF2-40B4-BE49-F238E27FC236}">
                  <a16:creationId xmlns:a16="http://schemas.microsoft.com/office/drawing/2014/main" id="{00000000-0008-0000-0100-0000B0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05" name="Drop Down 433" hidden="1">
              <a:extLst>
                <a:ext uri="{63B3BB69-23CF-44E3-9099-C40C66FF867C}">
                  <a14:compatExt spid="_x0000_s3505"/>
                </a:ext>
                <a:ext uri="{FF2B5EF4-FFF2-40B4-BE49-F238E27FC236}">
                  <a16:creationId xmlns:a16="http://schemas.microsoft.com/office/drawing/2014/main" id="{00000000-0008-0000-0100-0000B1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06" name="Drop Down 434" hidden="1">
              <a:extLst>
                <a:ext uri="{63B3BB69-23CF-44E3-9099-C40C66FF867C}">
                  <a14:compatExt spid="_x0000_s3506"/>
                </a:ext>
                <a:ext uri="{FF2B5EF4-FFF2-40B4-BE49-F238E27FC236}">
                  <a16:creationId xmlns:a16="http://schemas.microsoft.com/office/drawing/2014/main" id="{00000000-0008-0000-0100-0000B2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07" name="Drop Down 435" hidden="1">
              <a:extLst>
                <a:ext uri="{63B3BB69-23CF-44E3-9099-C40C66FF867C}">
                  <a14:compatExt spid="_x0000_s3507"/>
                </a:ext>
                <a:ext uri="{FF2B5EF4-FFF2-40B4-BE49-F238E27FC236}">
                  <a16:creationId xmlns:a16="http://schemas.microsoft.com/office/drawing/2014/main" id="{00000000-0008-0000-0100-0000B3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08" name="Drop Down 436" hidden="1">
              <a:extLst>
                <a:ext uri="{63B3BB69-23CF-44E3-9099-C40C66FF867C}">
                  <a14:compatExt spid="_x0000_s3508"/>
                </a:ext>
                <a:ext uri="{FF2B5EF4-FFF2-40B4-BE49-F238E27FC236}">
                  <a16:creationId xmlns:a16="http://schemas.microsoft.com/office/drawing/2014/main" id="{00000000-0008-0000-0100-0000B4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09" name="Drop Down 437" hidden="1">
              <a:extLst>
                <a:ext uri="{63B3BB69-23CF-44E3-9099-C40C66FF867C}">
                  <a14:compatExt spid="_x0000_s3509"/>
                </a:ext>
                <a:ext uri="{FF2B5EF4-FFF2-40B4-BE49-F238E27FC236}">
                  <a16:creationId xmlns:a16="http://schemas.microsoft.com/office/drawing/2014/main" id="{00000000-0008-0000-0100-0000B5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10" name="Drop Down 438" hidden="1">
              <a:extLst>
                <a:ext uri="{63B3BB69-23CF-44E3-9099-C40C66FF867C}">
                  <a14:compatExt spid="_x0000_s3510"/>
                </a:ext>
                <a:ext uri="{FF2B5EF4-FFF2-40B4-BE49-F238E27FC236}">
                  <a16:creationId xmlns:a16="http://schemas.microsoft.com/office/drawing/2014/main" id="{00000000-0008-0000-0100-0000B6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11" name="Drop Down 439" hidden="1">
              <a:extLst>
                <a:ext uri="{63B3BB69-23CF-44E3-9099-C40C66FF867C}">
                  <a14:compatExt spid="_x0000_s3511"/>
                </a:ext>
                <a:ext uri="{FF2B5EF4-FFF2-40B4-BE49-F238E27FC236}">
                  <a16:creationId xmlns:a16="http://schemas.microsoft.com/office/drawing/2014/main" id="{00000000-0008-0000-0100-0000B7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12" name="Drop Down 440" hidden="1">
              <a:extLst>
                <a:ext uri="{63B3BB69-23CF-44E3-9099-C40C66FF867C}">
                  <a14:compatExt spid="_x0000_s3512"/>
                </a:ext>
                <a:ext uri="{FF2B5EF4-FFF2-40B4-BE49-F238E27FC236}">
                  <a16:creationId xmlns:a16="http://schemas.microsoft.com/office/drawing/2014/main" id="{00000000-0008-0000-0100-0000B8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13" name="Drop Down 441" hidden="1">
              <a:extLst>
                <a:ext uri="{63B3BB69-23CF-44E3-9099-C40C66FF867C}">
                  <a14:compatExt spid="_x0000_s3513"/>
                </a:ext>
                <a:ext uri="{FF2B5EF4-FFF2-40B4-BE49-F238E27FC236}">
                  <a16:creationId xmlns:a16="http://schemas.microsoft.com/office/drawing/2014/main" id="{00000000-0008-0000-0100-0000B9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14" name="Drop Down 442" hidden="1">
              <a:extLst>
                <a:ext uri="{63B3BB69-23CF-44E3-9099-C40C66FF867C}">
                  <a14:compatExt spid="_x0000_s3514"/>
                </a:ext>
                <a:ext uri="{FF2B5EF4-FFF2-40B4-BE49-F238E27FC236}">
                  <a16:creationId xmlns:a16="http://schemas.microsoft.com/office/drawing/2014/main" id="{00000000-0008-0000-0100-0000BA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15" name="Drop Down 443" hidden="1">
              <a:extLst>
                <a:ext uri="{63B3BB69-23CF-44E3-9099-C40C66FF867C}">
                  <a14:compatExt spid="_x0000_s3515"/>
                </a:ext>
                <a:ext uri="{FF2B5EF4-FFF2-40B4-BE49-F238E27FC236}">
                  <a16:creationId xmlns:a16="http://schemas.microsoft.com/office/drawing/2014/main" id="{00000000-0008-0000-0100-0000BB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16" name="Drop Down 444" hidden="1">
              <a:extLst>
                <a:ext uri="{63B3BB69-23CF-44E3-9099-C40C66FF867C}">
                  <a14:compatExt spid="_x0000_s3516"/>
                </a:ext>
                <a:ext uri="{FF2B5EF4-FFF2-40B4-BE49-F238E27FC236}">
                  <a16:creationId xmlns:a16="http://schemas.microsoft.com/office/drawing/2014/main" id="{00000000-0008-0000-0100-0000BC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17" name="Drop Down 445" hidden="1">
              <a:extLst>
                <a:ext uri="{63B3BB69-23CF-44E3-9099-C40C66FF867C}">
                  <a14:compatExt spid="_x0000_s3517"/>
                </a:ext>
                <a:ext uri="{FF2B5EF4-FFF2-40B4-BE49-F238E27FC236}">
                  <a16:creationId xmlns:a16="http://schemas.microsoft.com/office/drawing/2014/main" id="{00000000-0008-0000-0100-0000BD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18" name="Drop Down 446" hidden="1">
              <a:extLst>
                <a:ext uri="{63B3BB69-23CF-44E3-9099-C40C66FF867C}">
                  <a14:compatExt spid="_x0000_s3518"/>
                </a:ext>
                <a:ext uri="{FF2B5EF4-FFF2-40B4-BE49-F238E27FC236}">
                  <a16:creationId xmlns:a16="http://schemas.microsoft.com/office/drawing/2014/main" id="{00000000-0008-0000-0100-0000BE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19" name="Drop Down 447" hidden="1">
              <a:extLst>
                <a:ext uri="{63B3BB69-23CF-44E3-9099-C40C66FF867C}">
                  <a14:compatExt spid="_x0000_s3519"/>
                </a:ext>
                <a:ext uri="{FF2B5EF4-FFF2-40B4-BE49-F238E27FC236}">
                  <a16:creationId xmlns:a16="http://schemas.microsoft.com/office/drawing/2014/main" id="{00000000-0008-0000-0100-0000BF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20" name="Drop Down 448" hidden="1">
              <a:extLst>
                <a:ext uri="{63B3BB69-23CF-44E3-9099-C40C66FF867C}">
                  <a14:compatExt spid="_x0000_s3520"/>
                </a:ext>
                <a:ext uri="{FF2B5EF4-FFF2-40B4-BE49-F238E27FC236}">
                  <a16:creationId xmlns:a16="http://schemas.microsoft.com/office/drawing/2014/main" id="{00000000-0008-0000-0100-0000C0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21" name="Drop Down 449" hidden="1">
              <a:extLst>
                <a:ext uri="{63B3BB69-23CF-44E3-9099-C40C66FF867C}">
                  <a14:compatExt spid="_x0000_s3521"/>
                </a:ext>
                <a:ext uri="{FF2B5EF4-FFF2-40B4-BE49-F238E27FC236}">
                  <a16:creationId xmlns:a16="http://schemas.microsoft.com/office/drawing/2014/main" id="{00000000-0008-0000-0100-0000C1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22" name="Drop Down 450" hidden="1">
              <a:extLst>
                <a:ext uri="{63B3BB69-23CF-44E3-9099-C40C66FF867C}">
                  <a14:compatExt spid="_x0000_s3522"/>
                </a:ext>
                <a:ext uri="{FF2B5EF4-FFF2-40B4-BE49-F238E27FC236}">
                  <a16:creationId xmlns:a16="http://schemas.microsoft.com/office/drawing/2014/main" id="{00000000-0008-0000-0100-0000C2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23" name="Drop Down 451" hidden="1">
              <a:extLst>
                <a:ext uri="{63B3BB69-23CF-44E3-9099-C40C66FF867C}">
                  <a14:compatExt spid="_x0000_s3523"/>
                </a:ext>
                <a:ext uri="{FF2B5EF4-FFF2-40B4-BE49-F238E27FC236}">
                  <a16:creationId xmlns:a16="http://schemas.microsoft.com/office/drawing/2014/main" id="{00000000-0008-0000-0100-0000C3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24" name="Drop Down 452" hidden="1">
              <a:extLst>
                <a:ext uri="{63B3BB69-23CF-44E3-9099-C40C66FF867C}">
                  <a14:compatExt spid="_x0000_s3524"/>
                </a:ext>
                <a:ext uri="{FF2B5EF4-FFF2-40B4-BE49-F238E27FC236}">
                  <a16:creationId xmlns:a16="http://schemas.microsoft.com/office/drawing/2014/main" id="{00000000-0008-0000-0100-0000C4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25" name="Drop Down 453" hidden="1">
              <a:extLst>
                <a:ext uri="{63B3BB69-23CF-44E3-9099-C40C66FF867C}">
                  <a14:compatExt spid="_x0000_s3525"/>
                </a:ext>
                <a:ext uri="{FF2B5EF4-FFF2-40B4-BE49-F238E27FC236}">
                  <a16:creationId xmlns:a16="http://schemas.microsoft.com/office/drawing/2014/main" id="{00000000-0008-0000-0100-0000C5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26" name="Drop Down 454" hidden="1">
              <a:extLst>
                <a:ext uri="{63B3BB69-23CF-44E3-9099-C40C66FF867C}">
                  <a14:compatExt spid="_x0000_s3526"/>
                </a:ext>
                <a:ext uri="{FF2B5EF4-FFF2-40B4-BE49-F238E27FC236}">
                  <a16:creationId xmlns:a16="http://schemas.microsoft.com/office/drawing/2014/main" id="{00000000-0008-0000-0100-0000C6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27" name="Drop Down 455" hidden="1">
              <a:extLst>
                <a:ext uri="{63B3BB69-23CF-44E3-9099-C40C66FF867C}">
                  <a14:compatExt spid="_x0000_s3527"/>
                </a:ext>
                <a:ext uri="{FF2B5EF4-FFF2-40B4-BE49-F238E27FC236}">
                  <a16:creationId xmlns:a16="http://schemas.microsoft.com/office/drawing/2014/main" id="{00000000-0008-0000-0100-0000C7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28" name="Drop Down 456" hidden="1">
              <a:extLst>
                <a:ext uri="{63B3BB69-23CF-44E3-9099-C40C66FF867C}">
                  <a14:compatExt spid="_x0000_s3528"/>
                </a:ext>
                <a:ext uri="{FF2B5EF4-FFF2-40B4-BE49-F238E27FC236}">
                  <a16:creationId xmlns:a16="http://schemas.microsoft.com/office/drawing/2014/main" id="{00000000-0008-0000-0100-0000C8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29" name="Drop Down 457" hidden="1">
              <a:extLst>
                <a:ext uri="{63B3BB69-23CF-44E3-9099-C40C66FF867C}">
                  <a14:compatExt spid="_x0000_s3529"/>
                </a:ext>
                <a:ext uri="{FF2B5EF4-FFF2-40B4-BE49-F238E27FC236}">
                  <a16:creationId xmlns:a16="http://schemas.microsoft.com/office/drawing/2014/main" id="{00000000-0008-0000-0100-0000C9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30" name="Drop Down 458" hidden="1">
              <a:extLst>
                <a:ext uri="{63B3BB69-23CF-44E3-9099-C40C66FF867C}">
                  <a14:compatExt spid="_x0000_s3530"/>
                </a:ext>
                <a:ext uri="{FF2B5EF4-FFF2-40B4-BE49-F238E27FC236}">
                  <a16:creationId xmlns:a16="http://schemas.microsoft.com/office/drawing/2014/main" id="{00000000-0008-0000-0100-0000CA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31" name="Drop Down 459" hidden="1">
              <a:extLst>
                <a:ext uri="{63B3BB69-23CF-44E3-9099-C40C66FF867C}">
                  <a14:compatExt spid="_x0000_s3531"/>
                </a:ext>
                <a:ext uri="{FF2B5EF4-FFF2-40B4-BE49-F238E27FC236}">
                  <a16:creationId xmlns:a16="http://schemas.microsoft.com/office/drawing/2014/main" id="{00000000-0008-0000-0100-0000CB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32" name="Drop Down 460" hidden="1">
              <a:extLst>
                <a:ext uri="{63B3BB69-23CF-44E3-9099-C40C66FF867C}">
                  <a14:compatExt spid="_x0000_s3532"/>
                </a:ext>
                <a:ext uri="{FF2B5EF4-FFF2-40B4-BE49-F238E27FC236}">
                  <a16:creationId xmlns:a16="http://schemas.microsoft.com/office/drawing/2014/main" id="{00000000-0008-0000-0100-0000CC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33" name="Drop Down 461" hidden="1">
              <a:extLst>
                <a:ext uri="{63B3BB69-23CF-44E3-9099-C40C66FF867C}">
                  <a14:compatExt spid="_x0000_s3533"/>
                </a:ext>
                <a:ext uri="{FF2B5EF4-FFF2-40B4-BE49-F238E27FC236}">
                  <a16:creationId xmlns:a16="http://schemas.microsoft.com/office/drawing/2014/main" id="{00000000-0008-0000-0100-0000CD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34" name="Drop Down 462" hidden="1">
              <a:extLst>
                <a:ext uri="{63B3BB69-23CF-44E3-9099-C40C66FF867C}">
                  <a14:compatExt spid="_x0000_s3534"/>
                </a:ext>
                <a:ext uri="{FF2B5EF4-FFF2-40B4-BE49-F238E27FC236}">
                  <a16:creationId xmlns:a16="http://schemas.microsoft.com/office/drawing/2014/main" id="{00000000-0008-0000-0100-0000CE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35" name="Drop Down 463" hidden="1">
              <a:extLst>
                <a:ext uri="{63B3BB69-23CF-44E3-9099-C40C66FF867C}">
                  <a14:compatExt spid="_x0000_s3535"/>
                </a:ext>
                <a:ext uri="{FF2B5EF4-FFF2-40B4-BE49-F238E27FC236}">
                  <a16:creationId xmlns:a16="http://schemas.microsoft.com/office/drawing/2014/main" id="{00000000-0008-0000-0100-0000CF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36" name="Drop Down 464" hidden="1">
              <a:extLst>
                <a:ext uri="{63B3BB69-23CF-44E3-9099-C40C66FF867C}">
                  <a14:compatExt spid="_x0000_s3536"/>
                </a:ext>
                <a:ext uri="{FF2B5EF4-FFF2-40B4-BE49-F238E27FC236}">
                  <a16:creationId xmlns:a16="http://schemas.microsoft.com/office/drawing/2014/main" id="{00000000-0008-0000-0100-0000D0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37" name="Drop Down 465" hidden="1">
              <a:extLst>
                <a:ext uri="{63B3BB69-23CF-44E3-9099-C40C66FF867C}">
                  <a14:compatExt spid="_x0000_s3537"/>
                </a:ext>
                <a:ext uri="{FF2B5EF4-FFF2-40B4-BE49-F238E27FC236}">
                  <a16:creationId xmlns:a16="http://schemas.microsoft.com/office/drawing/2014/main" id="{00000000-0008-0000-0100-0000D1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38" name="Drop Down 466" hidden="1">
              <a:extLst>
                <a:ext uri="{63B3BB69-23CF-44E3-9099-C40C66FF867C}">
                  <a14:compatExt spid="_x0000_s3538"/>
                </a:ext>
                <a:ext uri="{FF2B5EF4-FFF2-40B4-BE49-F238E27FC236}">
                  <a16:creationId xmlns:a16="http://schemas.microsoft.com/office/drawing/2014/main" id="{00000000-0008-0000-0100-0000D2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39" name="Drop Down 467" hidden="1">
              <a:extLst>
                <a:ext uri="{63B3BB69-23CF-44E3-9099-C40C66FF867C}">
                  <a14:compatExt spid="_x0000_s3539"/>
                </a:ext>
                <a:ext uri="{FF2B5EF4-FFF2-40B4-BE49-F238E27FC236}">
                  <a16:creationId xmlns:a16="http://schemas.microsoft.com/office/drawing/2014/main" id="{00000000-0008-0000-0100-0000D3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40" name="Drop Down 468" hidden="1">
              <a:extLst>
                <a:ext uri="{63B3BB69-23CF-44E3-9099-C40C66FF867C}">
                  <a14:compatExt spid="_x0000_s3540"/>
                </a:ext>
                <a:ext uri="{FF2B5EF4-FFF2-40B4-BE49-F238E27FC236}">
                  <a16:creationId xmlns:a16="http://schemas.microsoft.com/office/drawing/2014/main" id="{00000000-0008-0000-0100-0000D4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41" name="Drop Down 469" hidden="1">
              <a:extLst>
                <a:ext uri="{63B3BB69-23CF-44E3-9099-C40C66FF867C}">
                  <a14:compatExt spid="_x0000_s3541"/>
                </a:ext>
                <a:ext uri="{FF2B5EF4-FFF2-40B4-BE49-F238E27FC236}">
                  <a16:creationId xmlns:a16="http://schemas.microsoft.com/office/drawing/2014/main" id="{00000000-0008-0000-0100-0000D5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42" name="Drop Down 470" hidden="1">
              <a:extLst>
                <a:ext uri="{63B3BB69-23CF-44E3-9099-C40C66FF867C}">
                  <a14:compatExt spid="_x0000_s3542"/>
                </a:ext>
                <a:ext uri="{FF2B5EF4-FFF2-40B4-BE49-F238E27FC236}">
                  <a16:creationId xmlns:a16="http://schemas.microsoft.com/office/drawing/2014/main" id="{00000000-0008-0000-0100-0000D6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43" name="Drop Down 471" hidden="1">
              <a:extLst>
                <a:ext uri="{63B3BB69-23CF-44E3-9099-C40C66FF867C}">
                  <a14:compatExt spid="_x0000_s3543"/>
                </a:ext>
                <a:ext uri="{FF2B5EF4-FFF2-40B4-BE49-F238E27FC236}">
                  <a16:creationId xmlns:a16="http://schemas.microsoft.com/office/drawing/2014/main" id="{00000000-0008-0000-0100-0000D7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44" name="Drop Down 472" hidden="1">
              <a:extLst>
                <a:ext uri="{63B3BB69-23CF-44E3-9099-C40C66FF867C}">
                  <a14:compatExt spid="_x0000_s3544"/>
                </a:ext>
                <a:ext uri="{FF2B5EF4-FFF2-40B4-BE49-F238E27FC236}">
                  <a16:creationId xmlns:a16="http://schemas.microsoft.com/office/drawing/2014/main" id="{00000000-0008-0000-0100-0000D8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45" name="Drop Down 473" hidden="1">
              <a:extLst>
                <a:ext uri="{63B3BB69-23CF-44E3-9099-C40C66FF867C}">
                  <a14:compatExt spid="_x0000_s3545"/>
                </a:ext>
                <a:ext uri="{FF2B5EF4-FFF2-40B4-BE49-F238E27FC236}">
                  <a16:creationId xmlns:a16="http://schemas.microsoft.com/office/drawing/2014/main" id="{00000000-0008-0000-0100-0000D9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46" name="Drop Down 474" hidden="1">
              <a:extLst>
                <a:ext uri="{63B3BB69-23CF-44E3-9099-C40C66FF867C}">
                  <a14:compatExt spid="_x0000_s3546"/>
                </a:ext>
                <a:ext uri="{FF2B5EF4-FFF2-40B4-BE49-F238E27FC236}">
                  <a16:creationId xmlns:a16="http://schemas.microsoft.com/office/drawing/2014/main" id="{00000000-0008-0000-0100-0000DA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47" name="Drop Down 475" hidden="1">
              <a:extLst>
                <a:ext uri="{63B3BB69-23CF-44E3-9099-C40C66FF867C}">
                  <a14:compatExt spid="_x0000_s3547"/>
                </a:ext>
                <a:ext uri="{FF2B5EF4-FFF2-40B4-BE49-F238E27FC236}">
                  <a16:creationId xmlns:a16="http://schemas.microsoft.com/office/drawing/2014/main" id="{00000000-0008-0000-0100-0000DB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48" name="Drop Down 476" hidden="1">
              <a:extLst>
                <a:ext uri="{63B3BB69-23CF-44E3-9099-C40C66FF867C}">
                  <a14:compatExt spid="_x0000_s3548"/>
                </a:ext>
                <a:ext uri="{FF2B5EF4-FFF2-40B4-BE49-F238E27FC236}">
                  <a16:creationId xmlns:a16="http://schemas.microsoft.com/office/drawing/2014/main" id="{00000000-0008-0000-0100-0000DC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49" name="Drop Down 477" hidden="1">
              <a:extLst>
                <a:ext uri="{63B3BB69-23CF-44E3-9099-C40C66FF867C}">
                  <a14:compatExt spid="_x0000_s3549"/>
                </a:ext>
                <a:ext uri="{FF2B5EF4-FFF2-40B4-BE49-F238E27FC236}">
                  <a16:creationId xmlns:a16="http://schemas.microsoft.com/office/drawing/2014/main" id="{00000000-0008-0000-0100-0000DD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50" name="Drop Down 478" hidden="1">
              <a:extLst>
                <a:ext uri="{63B3BB69-23CF-44E3-9099-C40C66FF867C}">
                  <a14:compatExt spid="_x0000_s3550"/>
                </a:ext>
                <a:ext uri="{FF2B5EF4-FFF2-40B4-BE49-F238E27FC236}">
                  <a16:creationId xmlns:a16="http://schemas.microsoft.com/office/drawing/2014/main" id="{00000000-0008-0000-0100-0000DE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51" name="Drop Down 479" hidden="1">
              <a:extLst>
                <a:ext uri="{63B3BB69-23CF-44E3-9099-C40C66FF867C}">
                  <a14:compatExt spid="_x0000_s3551"/>
                </a:ext>
                <a:ext uri="{FF2B5EF4-FFF2-40B4-BE49-F238E27FC236}">
                  <a16:creationId xmlns:a16="http://schemas.microsoft.com/office/drawing/2014/main" id="{00000000-0008-0000-0100-0000DF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52" name="Drop Down 480" hidden="1">
              <a:extLst>
                <a:ext uri="{63B3BB69-23CF-44E3-9099-C40C66FF867C}">
                  <a14:compatExt spid="_x0000_s3552"/>
                </a:ext>
                <a:ext uri="{FF2B5EF4-FFF2-40B4-BE49-F238E27FC236}">
                  <a16:creationId xmlns:a16="http://schemas.microsoft.com/office/drawing/2014/main" id="{00000000-0008-0000-0100-0000E0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53" name="Drop Down 481" hidden="1">
              <a:extLst>
                <a:ext uri="{63B3BB69-23CF-44E3-9099-C40C66FF867C}">
                  <a14:compatExt spid="_x0000_s3553"/>
                </a:ext>
                <a:ext uri="{FF2B5EF4-FFF2-40B4-BE49-F238E27FC236}">
                  <a16:creationId xmlns:a16="http://schemas.microsoft.com/office/drawing/2014/main" id="{00000000-0008-0000-0100-0000E1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54" name="Drop Down 482" hidden="1">
              <a:extLst>
                <a:ext uri="{63B3BB69-23CF-44E3-9099-C40C66FF867C}">
                  <a14:compatExt spid="_x0000_s3554"/>
                </a:ext>
                <a:ext uri="{FF2B5EF4-FFF2-40B4-BE49-F238E27FC236}">
                  <a16:creationId xmlns:a16="http://schemas.microsoft.com/office/drawing/2014/main" id="{00000000-0008-0000-0100-0000E2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55" name="Drop Down 483" hidden="1">
              <a:extLst>
                <a:ext uri="{63B3BB69-23CF-44E3-9099-C40C66FF867C}">
                  <a14:compatExt spid="_x0000_s3555"/>
                </a:ext>
                <a:ext uri="{FF2B5EF4-FFF2-40B4-BE49-F238E27FC236}">
                  <a16:creationId xmlns:a16="http://schemas.microsoft.com/office/drawing/2014/main" id="{00000000-0008-0000-0100-0000E3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56" name="Drop Down 484" hidden="1">
              <a:extLst>
                <a:ext uri="{63B3BB69-23CF-44E3-9099-C40C66FF867C}">
                  <a14:compatExt spid="_x0000_s3556"/>
                </a:ext>
                <a:ext uri="{FF2B5EF4-FFF2-40B4-BE49-F238E27FC236}">
                  <a16:creationId xmlns:a16="http://schemas.microsoft.com/office/drawing/2014/main" id="{00000000-0008-0000-0100-0000E4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57" name="Drop Down 485" hidden="1">
              <a:extLst>
                <a:ext uri="{63B3BB69-23CF-44E3-9099-C40C66FF867C}">
                  <a14:compatExt spid="_x0000_s3557"/>
                </a:ext>
                <a:ext uri="{FF2B5EF4-FFF2-40B4-BE49-F238E27FC236}">
                  <a16:creationId xmlns:a16="http://schemas.microsoft.com/office/drawing/2014/main" id="{00000000-0008-0000-0100-0000E5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58" name="Drop Down 486" hidden="1">
              <a:extLst>
                <a:ext uri="{63B3BB69-23CF-44E3-9099-C40C66FF867C}">
                  <a14:compatExt spid="_x0000_s3558"/>
                </a:ext>
                <a:ext uri="{FF2B5EF4-FFF2-40B4-BE49-F238E27FC236}">
                  <a16:creationId xmlns:a16="http://schemas.microsoft.com/office/drawing/2014/main" id="{00000000-0008-0000-0100-0000E6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59" name="Drop Down 487" hidden="1">
              <a:extLst>
                <a:ext uri="{63B3BB69-23CF-44E3-9099-C40C66FF867C}">
                  <a14:compatExt spid="_x0000_s3559"/>
                </a:ext>
                <a:ext uri="{FF2B5EF4-FFF2-40B4-BE49-F238E27FC236}">
                  <a16:creationId xmlns:a16="http://schemas.microsoft.com/office/drawing/2014/main" id="{00000000-0008-0000-0100-0000E7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60" name="Drop Down 488" hidden="1">
              <a:extLst>
                <a:ext uri="{63B3BB69-23CF-44E3-9099-C40C66FF867C}">
                  <a14:compatExt spid="_x0000_s3560"/>
                </a:ext>
                <a:ext uri="{FF2B5EF4-FFF2-40B4-BE49-F238E27FC236}">
                  <a16:creationId xmlns:a16="http://schemas.microsoft.com/office/drawing/2014/main" id="{00000000-0008-0000-0100-0000E8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61" name="Drop Down 489" hidden="1">
              <a:extLst>
                <a:ext uri="{63B3BB69-23CF-44E3-9099-C40C66FF867C}">
                  <a14:compatExt spid="_x0000_s3561"/>
                </a:ext>
                <a:ext uri="{FF2B5EF4-FFF2-40B4-BE49-F238E27FC236}">
                  <a16:creationId xmlns:a16="http://schemas.microsoft.com/office/drawing/2014/main" id="{00000000-0008-0000-0100-0000E9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62" name="Drop Down 490" hidden="1">
              <a:extLst>
                <a:ext uri="{63B3BB69-23CF-44E3-9099-C40C66FF867C}">
                  <a14:compatExt spid="_x0000_s3562"/>
                </a:ext>
                <a:ext uri="{FF2B5EF4-FFF2-40B4-BE49-F238E27FC236}">
                  <a16:creationId xmlns:a16="http://schemas.microsoft.com/office/drawing/2014/main" id="{00000000-0008-0000-0100-0000EA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63" name="Drop Down 491" hidden="1">
              <a:extLst>
                <a:ext uri="{63B3BB69-23CF-44E3-9099-C40C66FF867C}">
                  <a14:compatExt spid="_x0000_s3563"/>
                </a:ext>
                <a:ext uri="{FF2B5EF4-FFF2-40B4-BE49-F238E27FC236}">
                  <a16:creationId xmlns:a16="http://schemas.microsoft.com/office/drawing/2014/main" id="{00000000-0008-0000-0100-0000EB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64" name="Drop Down 492" hidden="1">
              <a:extLst>
                <a:ext uri="{63B3BB69-23CF-44E3-9099-C40C66FF867C}">
                  <a14:compatExt spid="_x0000_s3564"/>
                </a:ext>
                <a:ext uri="{FF2B5EF4-FFF2-40B4-BE49-F238E27FC236}">
                  <a16:creationId xmlns:a16="http://schemas.microsoft.com/office/drawing/2014/main" id="{00000000-0008-0000-0100-0000EC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65" name="Drop Down 493" hidden="1">
              <a:extLst>
                <a:ext uri="{63B3BB69-23CF-44E3-9099-C40C66FF867C}">
                  <a14:compatExt spid="_x0000_s3565"/>
                </a:ext>
                <a:ext uri="{FF2B5EF4-FFF2-40B4-BE49-F238E27FC236}">
                  <a16:creationId xmlns:a16="http://schemas.microsoft.com/office/drawing/2014/main" id="{00000000-0008-0000-0100-0000ED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66" name="Drop Down 494" hidden="1">
              <a:extLst>
                <a:ext uri="{63B3BB69-23CF-44E3-9099-C40C66FF867C}">
                  <a14:compatExt spid="_x0000_s3566"/>
                </a:ext>
                <a:ext uri="{FF2B5EF4-FFF2-40B4-BE49-F238E27FC236}">
                  <a16:creationId xmlns:a16="http://schemas.microsoft.com/office/drawing/2014/main" id="{00000000-0008-0000-0100-0000EE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67" name="Drop Down 495" hidden="1">
              <a:extLst>
                <a:ext uri="{63B3BB69-23CF-44E3-9099-C40C66FF867C}">
                  <a14:compatExt spid="_x0000_s3567"/>
                </a:ext>
                <a:ext uri="{FF2B5EF4-FFF2-40B4-BE49-F238E27FC236}">
                  <a16:creationId xmlns:a16="http://schemas.microsoft.com/office/drawing/2014/main" id="{00000000-0008-0000-0100-0000EF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68" name="Drop Down 496" hidden="1">
              <a:extLst>
                <a:ext uri="{63B3BB69-23CF-44E3-9099-C40C66FF867C}">
                  <a14:compatExt spid="_x0000_s3568"/>
                </a:ext>
                <a:ext uri="{FF2B5EF4-FFF2-40B4-BE49-F238E27FC236}">
                  <a16:creationId xmlns:a16="http://schemas.microsoft.com/office/drawing/2014/main" id="{00000000-0008-0000-0100-0000F0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69" name="Drop Down 497" hidden="1">
              <a:extLst>
                <a:ext uri="{63B3BB69-23CF-44E3-9099-C40C66FF867C}">
                  <a14:compatExt spid="_x0000_s3569"/>
                </a:ext>
                <a:ext uri="{FF2B5EF4-FFF2-40B4-BE49-F238E27FC236}">
                  <a16:creationId xmlns:a16="http://schemas.microsoft.com/office/drawing/2014/main" id="{00000000-0008-0000-0100-0000F1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70" name="Drop Down 498" hidden="1">
              <a:extLst>
                <a:ext uri="{63B3BB69-23CF-44E3-9099-C40C66FF867C}">
                  <a14:compatExt spid="_x0000_s3570"/>
                </a:ext>
                <a:ext uri="{FF2B5EF4-FFF2-40B4-BE49-F238E27FC236}">
                  <a16:creationId xmlns:a16="http://schemas.microsoft.com/office/drawing/2014/main" id="{00000000-0008-0000-0100-0000F2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71" name="Drop Down 499" hidden="1">
              <a:extLst>
                <a:ext uri="{63B3BB69-23CF-44E3-9099-C40C66FF867C}">
                  <a14:compatExt spid="_x0000_s3571"/>
                </a:ext>
                <a:ext uri="{FF2B5EF4-FFF2-40B4-BE49-F238E27FC236}">
                  <a16:creationId xmlns:a16="http://schemas.microsoft.com/office/drawing/2014/main" id="{00000000-0008-0000-0100-0000F3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72" name="Drop Down 500" hidden="1">
              <a:extLst>
                <a:ext uri="{63B3BB69-23CF-44E3-9099-C40C66FF867C}">
                  <a14:compatExt spid="_x0000_s3572"/>
                </a:ext>
                <a:ext uri="{FF2B5EF4-FFF2-40B4-BE49-F238E27FC236}">
                  <a16:creationId xmlns:a16="http://schemas.microsoft.com/office/drawing/2014/main" id="{00000000-0008-0000-0100-0000F4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73" name="Drop Down 501" hidden="1">
              <a:extLst>
                <a:ext uri="{63B3BB69-23CF-44E3-9099-C40C66FF867C}">
                  <a14:compatExt spid="_x0000_s3573"/>
                </a:ext>
                <a:ext uri="{FF2B5EF4-FFF2-40B4-BE49-F238E27FC236}">
                  <a16:creationId xmlns:a16="http://schemas.microsoft.com/office/drawing/2014/main" id="{00000000-0008-0000-0100-0000F5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74" name="Drop Down 502" hidden="1">
              <a:extLst>
                <a:ext uri="{63B3BB69-23CF-44E3-9099-C40C66FF867C}">
                  <a14:compatExt spid="_x0000_s3574"/>
                </a:ext>
                <a:ext uri="{FF2B5EF4-FFF2-40B4-BE49-F238E27FC236}">
                  <a16:creationId xmlns:a16="http://schemas.microsoft.com/office/drawing/2014/main" id="{00000000-0008-0000-0100-0000F6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75" name="Drop Down 503" hidden="1">
              <a:extLst>
                <a:ext uri="{63B3BB69-23CF-44E3-9099-C40C66FF867C}">
                  <a14:compatExt spid="_x0000_s3575"/>
                </a:ext>
                <a:ext uri="{FF2B5EF4-FFF2-40B4-BE49-F238E27FC236}">
                  <a16:creationId xmlns:a16="http://schemas.microsoft.com/office/drawing/2014/main" id="{00000000-0008-0000-0100-0000F7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76" name="Drop Down 504" hidden="1">
              <a:extLst>
                <a:ext uri="{63B3BB69-23CF-44E3-9099-C40C66FF867C}">
                  <a14:compatExt spid="_x0000_s3576"/>
                </a:ext>
                <a:ext uri="{FF2B5EF4-FFF2-40B4-BE49-F238E27FC236}">
                  <a16:creationId xmlns:a16="http://schemas.microsoft.com/office/drawing/2014/main" id="{00000000-0008-0000-0100-0000F8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77" name="Drop Down 505" hidden="1">
              <a:extLst>
                <a:ext uri="{63B3BB69-23CF-44E3-9099-C40C66FF867C}">
                  <a14:compatExt spid="_x0000_s3577"/>
                </a:ext>
                <a:ext uri="{FF2B5EF4-FFF2-40B4-BE49-F238E27FC236}">
                  <a16:creationId xmlns:a16="http://schemas.microsoft.com/office/drawing/2014/main" id="{00000000-0008-0000-0100-0000F9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78" name="Drop Down 506" hidden="1">
              <a:extLst>
                <a:ext uri="{63B3BB69-23CF-44E3-9099-C40C66FF867C}">
                  <a14:compatExt spid="_x0000_s3578"/>
                </a:ext>
                <a:ext uri="{FF2B5EF4-FFF2-40B4-BE49-F238E27FC236}">
                  <a16:creationId xmlns:a16="http://schemas.microsoft.com/office/drawing/2014/main" id="{00000000-0008-0000-0100-0000FA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79" name="Drop Down 507" hidden="1">
              <a:extLst>
                <a:ext uri="{63B3BB69-23CF-44E3-9099-C40C66FF867C}">
                  <a14:compatExt spid="_x0000_s3579"/>
                </a:ext>
                <a:ext uri="{FF2B5EF4-FFF2-40B4-BE49-F238E27FC236}">
                  <a16:creationId xmlns:a16="http://schemas.microsoft.com/office/drawing/2014/main" id="{00000000-0008-0000-0100-0000FB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80" name="Drop Down 508" hidden="1">
              <a:extLst>
                <a:ext uri="{63B3BB69-23CF-44E3-9099-C40C66FF867C}">
                  <a14:compatExt spid="_x0000_s3580"/>
                </a:ext>
                <a:ext uri="{FF2B5EF4-FFF2-40B4-BE49-F238E27FC236}">
                  <a16:creationId xmlns:a16="http://schemas.microsoft.com/office/drawing/2014/main" id="{00000000-0008-0000-0100-0000FC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81" name="Drop Down 509" hidden="1">
              <a:extLst>
                <a:ext uri="{63B3BB69-23CF-44E3-9099-C40C66FF867C}">
                  <a14:compatExt spid="_x0000_s3581"/>
                </a:ext>
                <a:ext uri="{FF2B5EF4-FFF2-40B4-BE49-F238E27FC236}">
                  <a16:creationId xmlns:a16="http://schemas.microsoft.com/office/drawing/2014/main" id="{00000000-0008-0000-0100-0000FD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82" name="Drop Down 510" hidden="1">
              <a:extLst>
                <a:ext uri="{63B3BB69-23CF-44E3-9099-C40C66FF867C}">
                  <a14:compatExt spid="_x0000_s3582"/>
                </a:ext>
                <a:ext uri="{FF2B5EF4-FFF2-40B4-BE49-F238E27FC236}">
                  <a16:creationId xmlns:a16="http://schemas.microsoft.com/office/drawing/2014/main" id="{00000000-0008-0000-0100-0000FE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83" name="Drop Down 511" hidden="1">
              <a:extLst>
                <a:ext uri="{63B3BB69-23CF-44E3-9099-C40C66FF867C}">
                  <a14:compatExt spid="_x0000_s3583"/>
                </a:ext>
                <a:ext uri="{FF2B5EF4-FFF2-40B4-BE49-F238E27FC236}">
                  <a16:creationId xmlns:a16="http://schemas.microsoft.com/office/drawing/2014/main" id="{00000000-0008-0000-0100-0000FF0D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84" name="Drop Down 512" hidden="1">
              <a:extLst>
                <a:ext uri="{63B3BB69-23CF-44E3-9099-C40C66FF867C}">
                  <a14:compatExt spid="_x0000_s3584"/>
                </a:ext>
                <a:ext uri="{FF2B5EF4-FFF2-40B4-BE49-F238E27FC236}">
                  <a16:creationId xmlns:a16="http://schemas.microsoft.com/office/drawing/2014/main" id="{00000000-0008-0000-0100-0000000E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85" name="Drop Down 513" hidden="1">
              <a:extLst>
                <a:ext uri="{63B3BB69-23CF-44E3-9099-C40C66FF867C}">
                  <a14:compatExt spid="_x0000_s3585"/>
                </a:ext>
                <a:ext uri="{FF2B5EF4-FFF2-40B4-BE49-F238E27FC236}">
                  <a16:creationId xmlns:a16="http://schemas.microsoft.com/office/drawing/2014/main" id="{00000000-0008-0000-0100-0000010E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19</xdr:row>
          <xdr:rowOff>254000</xdr:rowOff>
        </xdr:to>
        <xdr:sp macro="" textlink="">
          <xdr:nvSpPr>
            <xdr:cNvPr id="3586" name="Drop Down 514" hidden="1">
              <a:extLst>
                <a:ext uri="{63B3BB69-23CF-44E3-9099-C40C66FF867C}">
                  <a14:compatExt spid="_x0000_s3586"/>
                </a:ext>
                <a:ext uri="{FF2B5EF4-FFF2-40B4-BE49-F238E27FC236}">
                  <a16:creationId xmlns:a16="http://schemas.microsoft.com/office/drawing/2014/main" id="{00000000-0008-0000-0100-0000020E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xdr:col>
          <xdr:colOff>889000</xdr:colOff>
          <xdr:row>7</xdr:row>
          <xdr:rowOff>0</xdr:rowOff>
        </xdr:to>
        <xdr:sp macro="" textlink="">
          <xdr:nvSpPr>
            <xdr:cNvPr id="5121" name="Drop Down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698500</xdr:colOff>
          <xdr:row>7</xdr:row>
          <xdr:rowOff>0</xdr:rowOff>
        </xdr:to>
        <xdr:sp macro="" textlink="">
          <xdr:nvSpPr>
            <xdr:cNvPr id="5122" name="Drop Dow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838200</xdr:colOff>
          <xdr:row>7</xdr:row>
          <xdr:rowOff>0</xdr:rowOff>
        </xdr:to>
        <xdr:sp macro="" textlink="">
          <xdr:nvSpPr>
            <xdr:cNvPr id="5123" name="Drop Dow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850900</xdr:colOff>
          <xdr:row>6</xdr:row>
          <xdr:rowOff>0</xdr:rowOff>
        </xdr:from>
        <xdr:to>
          <xdr:col>4</xdr:col>
          <xdr:colOff>1651000</xdr:colOff>
          <xdr:row>7</xdr:row>
          <xdr:rowOff>0</xdr:rowOff>
        </xdr:to>
        <xdr:sp macro="" textlink="">
          <xdr:nvSpPr>
            <xdr:cNvPr id="5124" name="Drop Down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228600</xdr:rowOff>
        </xdr:from>
        <xdr:to>
          <xdr:col>2</xdr:col>
          <xdr:colOff>0</xdr:colOff>
          <xdr:row>8</xdr:row>
          <xdr:rowOff>0</xdr:rowOff>
        </xdr:to>
        <xdr:sp macro="" textlink="">
          <xdr:nvSpPr>
            <xdr:cNvPr id="6146" name="Drop Dow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228600</xdr:rowOff>
        </xdr:from>
        <xdr:to>
          <xdr:col>2</xdr:col>
          <xdr:colOff>0</xdr:colOff>
          <xdr:row>9</xdr:row>
          <xdr:rowOff>0</xdr:rowOff>
        </xdr:to>
        <xdr:sp macro="" textlink="">
          <xdr:nvSpPr>
            <xdr:cNvPr id="6147" name="Drop Down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228600</xdr:rowOff>
        </xdr:from>
        <xdr:to>
          <xdr:col>3</xdr:col>
          <xdr:colOff>0</xdr:colOff>
          <xdr:row>9</xdr:row>
          <xdr:rowOff>0</xdr:rowOff>
        </xdr:to>
        <xdr:sp macro="" textlink="">
          <xdr:nvSpPr>
            <xdr:cNvPr id="6148" name="Drop Down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ctrlProp" Target="../ctrlProps/ctrlProp77.xml"/><Relationship Id="rId21" Type="http://schemas.openxmlformats.org/officeDocument/2006/relationships/hyperlink" Target="http://www.myroom.jp/cataloggift/info2/index.html" TargetMode="External"/><Relationship Id="rId63" Type="http://schemas.openxmlformats.org/officeDocument/2006/relationships/ctrlProp" Target="../ctrlProps/ctrlProp23.xml"/><Relationship Id="rId159" Type="http://schemas.openxmlformats.org/officeDocument/2006/relationships/ctrlProp" Target="../ctrlProps/ctrlProp119.xml"/><Relationship Id="rId170" Type="http://schemas.openxmlformats.org/officeDocument/2006/relationships/ctrlProp" Target="../ctrlProps/ctrlProp130.xml"/><Relationship Id="rId226" Type="http://schemas.openxmlformats.org/officeDocument/2006/relationships/ctrlProp" Target="../ctrlProps/ctrlProp186.xml"/><Relationship Id="rId268" Type="http://schemas.openxmlformats.org/officeDocument/2006/relationships/ctrlProp" Target="../ctrlProps/ctrlProp228.xml"/><Relationship Id="rId32" Type="http://schemas.openxmlformats.org/officeDocument/2006/relationships/hyperlink" Target="http://www.myroom.jp/cataloggift/coverform/" TargetMode="External"/><Relationship Id="rId74" Type="http://schemas.openxmlformats.org/officeDocument/2006/relationships/ctrlProp" Target="../ctrlProps/ctrlProp34.xml"/><Relationship Id="rId128" Type="http://schemas.openxmlformats.org/officeDocument/2006/relationships/ctrlProp" Target="../ctrlProps/ctrlProp88.xml"/><Relationship Id="rId5" Type="http://schemas.openxmlformats.org/officeDocument/2006/relationships/hyperlink" Target="http://www.myroom.jp/cataloggift/wrapping/index.html" TargetMode="External"/><Relationship Id="rId95" Type="http://schemas.openxmlformats.org/officeDocument/2006/relationships/ctrlProp" Target="../ctrlProps/ctrlProp55.xml"/><Relationship Id="rId160" Type="http://schemas.openxmlformats.org/officeDocument/2006/relationships/ctrlProp" Target="../ctrlProps/ctrlProp120.xml"/><Relationship Id="rId181" Type="http://schemas.openxmlformats.org/officeDocument/2006/relationships/ctrlProp" Target="../ctrlProps/ctrlProp141.xml"/><Relationship Id="rId216" Type="http://schemas.openxmlformats.org/officeDocument/2006/relationships/ctrlProp" Target="../ctrlProps/ctrlProp176.xml"/><Relationship Id="rId237" Type="http://schemas.openxmlformats.org/officeDocument/2006/relationships/ctrlProp" Target="../ctrlProps/ctrlProp197.xml"/><Relationship Id="rId258" Type="http://schemas.openxmlformats.org/officeDocument/2006/relationships/ctrlProp" Target="../ctrlProps/ctrlProp218.xml"/><Relationship Id="rId22" Type="http://schemas.openxmlformats.org/officeDocument/2006/relationships/hyperlink" Target="http://www.myroom.jp/blog2/" TargetMode="External"/><Relationship Id="rId43" Type="http://schemas.openxmlformats.org/officeDocument/2006/relationships/ctrlProp" Target="../ctrlProps/ctrlProp3.xml"/><Relationship Id="rId64" Type="http://schemas.openxmlformats.org/officeDocument/2006/relationships/ctrlProp" Target="../ctrlProps/ctrlProp24.xml"/><Relationship Id="rId118" Type="http://schemas.openxmlformats.org/officeDocument/2006/relationships/ctrlProp" Target="../ctrlProps/ctrlProp78.xml"/><Relationship Id="rId139" Type="http://schemas.openxmlformats.org/officeDocument/2006/relationships/ctrlProp" Target="../ctrlProps/ctrlProp99.xml"/><Relationship Id="rId85" Type="http://schemas.openxmlformats.org/officeDocument/2006/relationships/ctrlProp" Target="../ctrlProps/ctrlProp45.xml"/><Relationship Id="rId150" Type="http://schemas.openxmlformats.org/officeDocument/2006/relationships/ctrlProp" Target="../ctrlProps/ctrlProp110.xml"/><Relationship Id="rId171" Type="http://schemas.openxmlformats.org/officeDocument/2006/relationships/ctrlProp" Target="../ctrlProps/ctrlProp131.xml"/><Relationship Id="rId192" Type="http://schemas.openxmlformats.org/officeDocument/2006/relationships/ctrlProp" Target="../ctrlProps/ctrlProp152.xml"/><Relationship Id="rId206" Type="http://schemas.openxmlformats.org/officeDocument/2006/relationships/ctrlProp" Target="../ctrlProps/ctrlProp166.xml"/><Relationship Id="rId227" Type="http://schemas.openxmlformats.org/officeDocument/2006/relationships/ctrlProp" Target="../ctrlProps/ctrlProp187.xml"/><Relationship Id="rId248" Type="http://schemas.openxmlformats.org/officeDocument/2006/relationships/ctrlProp" Target="../ctrlProps/ctrlProp208.xml"/><Relationship Id="rId269" Type="http://schemas.openxmlformats.org/officeDocument/2006/relationships/ctrlProp" Target="../ctrlProps/ctrlProp229.xml"/><Relationship Id="rId12" Type="http://schemas.openxmlformats.org/officeDocument/2006/relationships/hyperlink" Target="http://www.myroom.jp/cataloggift/card/index.html" TargetMode="External"/><Relationship Id="rId33" Type="http://schemas.openxmlformats.org/officeDocument/2006/relationships/hyperlink" Target="mailto:shop@myroom.jp?subject=%E3%82%AB%E3%82%BF%E3%83%AD%E3%82%B0%E3%82%AE%E3%83%95%E3%83%88%E3%81%94%E6%B3%A8%E6%96%87%E7%A5%A8%EF%BC%88%E3%82%A8%E3%82%AF%E3%82%BB%E3%83%AB%E6%B7%BB%E4%BB%98%EF%BC%89" TargetMode="External"/><Relationship Id="rId108" Type="http://schemas.openxmlformats.org/officeDocument/2006/relationships/ctrlProp" Target="../ctrlProps/ctrlProp68.xml"/><Relationship Id="rId129" Type="http://schemas.openxmlformats.org/officeDocument/2006/relationships/ctrlProp" Target="../ctrlProps/ctrlProp89.xml"/><Relationship Id="rId54" Type="http://schemas.openxmlformats.org/officeDocument/2006/relationships/ctrlProp" Target="../ctrlProps/ctrlProp14.xml"/><Relationship Id="rId75" Type="http://schemas.openxmlformats.org/officeDocument/2006/relationships/ctrlProp" Target="../ctrlProps/ctrlProp35.xml"/><Relationship Id="rId96" Type="http://schemas.openxmlformats.org/officeDocument/2006/relationships/ctrlProp" Target="../ctrlProps/ctrlProp56.xml"/><Relationship Id="rId140" Type="http://schemas.openxmlformats.org/officeDocument/2006/relationships/ctrlProp" Target="../ctrlProps/ctrlProp100.xml"/><Relationship Id="rId161" Type="http://schemas.openxmlformats.org/officeDocument/2006/relationships/ctrlProp" Target="../ctrlProps/ctrlProp121.xml"/><Relationship Id="rId182" Type="http://schemas.openxmlformats.org/officeDocument/2006/relationships/ctrlProp" Target="../ctrlProps/ctrlProp142.xml"/><Relationship Id="rId217" Type="http://schemas.openxmlformats.org/officeDocument/2006/relationships/ctrlProp" Target="../ctrlProps/ctrlProp177.xml"/><Relationship Id="rId6" Type="http://schemas.openxmlformats.org/officeDocument/2006/relationships/hyperlink" Target="https://www.myroom.jp/" TargetMode="External"/><Relationship Id="rId238" Type="http://schemas.openxmlformats.org/officeDocument/2006/relationships/ctrlProp" Target="../ctrlProps/ctrlProp198.xml"/><Relationship Id="rId259" Type="http://schemas.openxmlformats.org/officeDocument/2006/relationships/ctrlProp" Target="../ctrlProps/ctrlProp219.xml"/><Relationship Id="rId23" Type="http://schemas.openxmlformats.org/officeDocument/2006/relationships/hyperlink" Target="http://www.myroom.jp/cataloggift/info2/gallery.html" TargetMode="External"/><Relationship Id="rId119" Type="http://schemas.openxmlformats.org/officeDocument/2006/relationships/ctrlProp" Target="../ctrlProps/ctrlProp79.xml"/><Relationship Id="rId270" Type="http://schemas.openxmlformats.org/officeDocument/2006/relationships/ctrlProp" Target="../ctrlProps/ctrlProp230.xml"/><Relationship Id="rId44" Type="http://schemas.openxmlformats.org/officeDocument/2006/relationships/ctrlProp" Target="../ctrlProps/ctrlProp4.xml"/><Relationship Id="rId65" Type="http://schemas.openxmlformats.org/officeDocument/2006/relationships/ctrlProp" Target="../ctrlProps/ctrlProp25.xml"/><Relationship Id="rId86" Type="http://schemas.openxmlformats.org/officeDocument/2006/relationships/ctrlProp" Target="../ctrlProps/ctrlProp46.xml"/><Relationship Id="rId130" Type="http://schemas.openxmlformats.org/officeDocument/2006/relationships/ctrlProp" Target="../ctrlProps/ctrlProp90.xml"/><Relationship Id="rId151" Type="http://schemas.openxmlformats.org/officeDocument/2006/relationships/ctrlProp" Target="../ctrlProps/ctrlProp111.xml"/><Relationship Id="rId172" Type="http://schemas.openxmlformats.org/officeDocument/2006/relationships/ctrlProp" Target="../ctrlProps/ctrlProp132.xml"/><Relationship Id="rId193" Type="http://schemas.openxmlformats.org/officeDocument/2006/relationships/ctrlProp" Target="../ctrlProps/ctrlProp153.xml"/><Relationship Id="rId207" Type="http://schemas.openxmlformats.org/officeDocument/2006/relationships/ctrlProp" Target="../ctrlProps/ctrlProp167.xml"/><Relationship Id="rId228" Type="http://schemas.openxmlformats.org/officeDocument/2006/relationships/ctrlProp" Target="../ctrlProps/ctrlProp188.xml"/><Relationship Id="rId249" Type="http://schemas.openxmlformats.org/officeDocument/2006/relationships/ctrlProp" Target="../ctrlProps/ctrlProp209.xml"/><Relationship Id="rId13" Type="http://schemas.openxmlformats.org/officeDocument/2006/relationships/hyperlink" Target="http://www.myroom.jp/cataloggift/card/index.html" TargetMode="External"/><Relationship Id="rId109" Type="http://schemas.openxmlformats.org/officeDocument/2006/relationships/ctrlProp" Target="../ctrlProps/ctrlProp69.xml"/><Relationship Id="rId260" Type="http://schemas.openxmlformats.org/officeDocument/2006/relationships/ctrlProp" Target="../ctrlProps/ctrlProp220.xml"/><Relationship Id="rId34" Type="http://schemas.openxmlformats.org/officeDocument/2006/relationships/hyperlink" Target="mailto:shop@myroom.jp?subject=%E3%82%AB%E3%82%BF%E3%83%AD%E3%82%B0%E3%82%AE%E3%83%95%E3%83%88%E3%81%94%E6%B3%A8%E6%96%87%E7%A5%A8%EF%BC%88%E3%82%A8%E3%82%AF%E3%82%BB%E3%83%AB%E6%B7%BB%E4%BB%98%EF%BC%89" TargetMode="External"/><Relationship Id="rId55" Type="http://schemas.openxmlformats.org/officeDocument/2006/relationships/ctrlProp" Target="../ctrlProps/ctrlProp15.xml"/><Relationship Id="rId76" Type="http://schemas.openxmlformats.org/officeDocument/2006/relationships/ctrlProp" Target="../ctrlProps/ctrlProp36.xml"/><Relationship Id="rId97" Type="http://schemas.openxmlformats.org/officeDocument/2006/relationships/ctrlProp" Target="../ctrlProps/ctrlProp57.xml"/><Relationship Id="rId120" Type="http://schemas.openxmlformats.org/officeDocument/2006/relationships/ctrlProp" Target="../ctrlProps/ctrlProp80.xml"/><Relationship Id="rId141" Type="http://schemas.openxmlformats.org/officeDocument/2006/relationships/ctrlProp" Target="../ctrlProps/ctrlProp101.xml"/><Relationship Id="rId7" Type="http://schemas.openxmlformats.org/officeDocument/2006/relationships/hyperlink" Target="http://www.myroom.jp/cataloggift/info2/payment.html" TargetMode="External"/><Relationship Id="rId162" Type="http://schemas.openxmlformats.org/officeDocument/2006/relationships/ctrlProp" Target="../ctrlProps/ctrlProp122.xml"/><Relationship Id="rId183" Type="http://schemas.openxmlformats.org/officeDocument/2006/relationships/ctrlProp" Target="../ctrlProps/ctrlProp143.xml"/><Relationship Id="rId218" Type="http://schemas.openxmlformats.org/officeDocument/2006/relationships/ctrlProp" Target="../ctrlProps/ctrlProp178.xml"/><Relationship Id="rId239" Type="http://schemas.openxmlformats.org/officeDocument/2006/relationships/ctrlProp" Target="../ctrlProps/ctrlProp199.xml"/><Relationship Id="rId250" Type="http://schemas.openxmlformats.org/officeDocument/2006/relationships/ctrlProp" Target="../ctrlProps/ctrlProp210.xml"/><Relationship Id="rId271" Type="http://schemas.openxmlformats.org/officeDocument/2006/relationships/ctrlProp" Target="../ctrlProps/ctrlProp231.xml"/><Relationship Id="rId24" Type="http://schemas.openxmlformats.org/officeDocument/2006/relationships/hyperlink" Target="http://www.myroom.jp/cataloggift/info2/q-and-a.html" TargetMode="External"/><Relationship Id="rId45" Type="http://schemas.openxmlformats.org/officeDocument/2006/relationships/ctrlProp" Target="../ctrlProps/ctrlProp5.xml"/><Relationship Id="rId66" Type="http://schemas.openxmlformats.org/officeDocument/2006/relationships/ctrlProp" Target="../ctrlProps/ctrlProp26.xml"/><Relationship Id="rId87" Type="http://schemas.openxmlformats.org/officeDocument/2006/relationships/ctrlProp" Target="../ctrlProps/ctrlProp47.xml"/><Relationship Id="rId110" Type="http://schemas.openxmlformats.org/officeDocument/2006/relationships/ctrlProp" Target="../ctrlProps/ctrlProp70.xml"/><Relationship Id="rId131" Type="http://schemas.openxmlformats.org/officeDocument/2006/relationships/ctrlProp" Target="../ctrlProps/ctrlProp91.xml"/><Relationship Id="rId152" Type="http://schemas.openxmlformats.org/officeDocument/2006/relationships/ctrlProp" Target="../ctrlProps/ctrlProp112.xml"/><Relationship Id="rId173" Type="http://schemas.openxmlformats.org/officeDocument/2006/relationships/ctrlProp" Target="../ctrlProps/ctrlProp133.xml"/><Relationship Id="rId194" Type="http://schemas.openxmlformats.org/officeDocument/2006/relationships/ctrlProp" Target="../ctrlProps/ctrlProp154.xml"/><Relationship Id="rId208" Type="http://schemas.openxmlformats.org/officeDocument/2006/relationships/ctrlProp" Target="../ctrlProps/ctrlProp168.xml"/><Relationship Id="rId229" Type="http://schemas.openxmlformats.org/officeDocument/2006/relationships/ctrlProp" Target="../ctrlProps/ctrlProp189.xml"/><Relationship Id="rId240" Type="http://schemas.openxmlformats.org/officeDocument/2006/relationships/ctrlProp" Target="../ctrlProps/ctrlProp200.xml"/><Relationship Id="rId261" Type="http://schemas.openxmlformats.org/officeDocument/2006/relationships/ctrlProp" Target="../ctrlProps/ctrlProp221.xml"/><Relationship Id="rId14" Type="http://schemas.openxmlformats.org/officeDocument/2006/relationships/hyperlink" Target="http://www.myroom.jp/index.html" TargetMode="External"/><Relationship Id="rId35" Type="http://schemas.openxmlformats.org/officeDocument/2006/relationships/hyperlink" Target="mailto:shop@myroom.jp?subject=%E3%82%AB%E3%82%BF%E3%83%AD%E3%82%B0%E3%82%AE%E3%83%95%E3%83%88%E3%81%94%E6%B3%A8%E6%96%87%E7%A5%A8%EF%BC%88%E3%82%A8%E3%82%AF%E3%82%BB%E3%83%AB%E6%B7%BB%E4%BB%98%EF%BC%89" TargetMode="External"/><Relationship Id="rId56" Type="http://schemas.openxmlformats.org/officeDocument/2006/relationships/ctrlProp" Target="../ctrlProps/ctrlProp16.xml"/><Relationship Id="rId77" Type="http://schemas.openxmlformats.org/officeDocument/2006/relationships/ctrlProp" Target="../ctrlProps/ctrlProp37.xml"/><Relationship Id="rId100" Type="http://schemas.openxmlformats.org/officeDocument/2006/relationships/ctrlProp" Target="../ctrlProps/ctrlProp60.xml"/><Relationship Id="rId8" Type="http://schemas.openxmlformats.org/officeDocument/2006/relationships/hyperlink" Target="http://www.myroom.jp/cataloggift/wrapping/index.html" TargetMode="External"/><Relationship Id="rId98" Type="http://schemas.openxmlformats.org/officeDocument/2006/relationships/ctrlProp" Target="../ctrlProps/ctrlProp58.xml"/><Relationship Id="rId121" Type="http://schemas.openxmlformats.org/officeDocument/2006/relationships/ctrlProp" Target="../ctrlProps/ctrlProp81.xml"/><Relationship Id="rId142" Type="http://schemas.openxmlformats.org/officeDocument/2006/relationships/ctrlProp" Target="../ctrlProps/ctrlProp102.xml"/><Relationship Id="rId163" Type="http://schemas.openxmlformats.org/officeDocument/2006/relationships/ctrlProp" Target="../ctrlProps/ctrlProp123.xml"/><Relationship Id="rId184" Type="http://schemas.openxmlformats.org/officeDocument/2006/relationships/ctrlProp" Target="../ctrlProps/ctrlProp144.xml"/><Relationship Id="rId219" Type="http://schemas.openxmlformats.org/officeDocument/2006/relationships/ctrlProp" Target="../ctrlProps/ctrlProp179.xml"/><Relationship Id="rId230" Type="http://schemas.openxmlformats.org/officeDocument/2006/relationships/ctrlProp" Target="../ctrlProps/ctrlProp190.xml"/><Relationship Id="rId251" Type="http://schemas.openxmlformats.org/officeDocument/2006/relationships/ctrlProp" Target="../ctrlProps/ctrlProp211.xml"/><Relationship Id="rId25" Type="http://schemas.openxmlformats.org/officeDocument/2006/relationships/hyperlink" Target="http://www.myroom.jp/cataloggift/info2/manner.html" TargetMode="External"/><Relationship Id="rId46" Type="http://schemas.openxmlformats.org/officeDocument/2006/relationships/ctrlProp" Target="../ctrlProps/ctrlProp6.xml"/><Relationship Id="rId67" Type="http://schemas.openxmlformats.org/officeDocument/2006/relationships/ctrlProp" Target="../ctrlProps/ctrlProp27.xml"/><Relationship Id="rId272" Type="http://schemas.openxmlformats.org/officeDocument/2006/relationships/ctrlProp" Target="../ctrlProps/ctrlProp232.xml"/><Relationship Id="rId88" Type="http://schemas.openxmlformats.org/officeDocument/2006/relationships/ctrlProp" Target="../ctrlProps/ctrlProp48.xml"/><Relationship Id="rId111" Type="http://schemas.openxmlformats.org/officeDocument/2006/relationships/ctrlProp" Target="../ctrlProps/ctrlProp71.xml"/><Relationship Id="rId132" Type="http://schemas.openxmlformats.org/officeDocument/2006/relationships/ctrlProp" Target="../ctrlProps/ctrlProp92.xml"/><Relationship Id="rId153" Type="http://schemas.openxmlformats.org/officeDocument/2006/relationships/ctrlProp" Target="../ctrlProps/ctrlProp113.xml"/><Relationship Id="rId174" Type="http://schemas.openxmlformats.org/officeDocument/2006/relationships/ctrlProp" Target="../ctrlProps/ctrlProp134.xml"/><Relationship Id="rId195" Type="http://schemas.openxmlformats.org/officeDocument/2006/relationships/ctrlProp" Target="../ctrlProps/ctrlProp155.xml"/><Relationship Id="rId209" Type="http://schemas.openxmlformats.org/officeDocument/2006/relationships/ctrlProp" Target="../ctrlProps/ctrlProp169.xml"/><Relationship Id="rId220" Type="http://schemas.openxmlformats.org/officeDocument/2006/relationships/ctrlProp" Target="../ctrlProps/ctrlProp180.xml"/><Relationship Id="rId241" Type="http://schemas.openxmlformats.org/officeDocument/2006/relationships/ctrlProp" Target="../ctrlProps/ctrlProp201.xml"/><Relationship Id="rId15" Type="http://schemas.openxmlformats.org/officeDocument/2006/relationships/hyperlink" Target="http://www.myroom.jp/cataloggift/catalog.html" TargetMode="External"/><Relationship Id="rId36" Type="http://schemas.openxmlformats.org/officeDocument/2006/relationships/hyperlink" Target="mailto:shop@myroom.jp?subject=%E3%82%AB%E3%82%BF%E3%83%AD%E3%82%B0%E3%82%AE%E3%83%95%E3%83%88%E3%81%94%E6%B3%A8%E6%96%87%E7%A5%A8%EF%BC%88%E3%82%A8%E3%82%AF%E3%82%BB%E3%83%AB%E6%B7%BB%E4%BB%98%EF%BC%89" TargetMode="External"/><Relationship Id="rId57" Type="http://schemas.openxmlformats.org/officeDocument/2006/relationships/ctrlProp" Target="../ctrlProps/ctrlProp17.xml"/><Relationship Id="rId262" Type="http://schemas.openxmlformats.org/officeDocument/2006/relationships/ctrlProp" Target="../ctrlProps/ctrlProp222.xml"/><Relationship Id="rId78" Type="http://schemas.openxmlformats.org/officeDocument/2006/relationships/ctrlProp" Target="../ctrlProps/ctrlProp38.xml"/><Relationship Id="rId99" Type="http://schemas.openxmlformats.org/officeDocument/2006/relationships/ctrlProp" Target="../ctrlProps/ctrlProp59.xml"/><Relationship Id="rId101" Type="http://schemas.openxmlformats.org/officeDocument/2006/relationships/ctrlProp" Target="../ctrlProps/ctrlProp61.xml"/><Relationship Id="rId122" Type="http://schemas.openxmlformats.org/officeDocument/2006/relationships/ctrlProp" Target="../ctrlProps/ctrlProp82.xml"/><Relationship Id="rId143" Type="http://schemas.openxmlformats.org/officeDocument/2006/relationships/ctrlProp" Target="../ctrlProps/ctrlProp103.xml"/><Relationship Id="rId164" Type="http://schemas.openxmlformats.org/officeDocument/2006/relationships/ctrlProp" Target="../ctrlProps/ctrlProp124.xml"/><Relationship Id="rId185" Type="http://schemas.openxmlformats.org/officeDocument/2006/relationships/ctrlProp" Target="../ctrlProps/ctrlProp145.xml"/><Relationship Id="rId9" Type="http://schemas.openxmlformats.org/officeDocument/2006/relationships/hyperlink" Target="http://www.myroom.jp/cataloggift/cover/index.html" TargetMode="External"/><Relationship Id="rId210" Type="http://schemas.openxmlformats.org/officeDocument/2006/relationships/ctrlProp" Target="../ctrlProps/ctrlProp170.xml"/><Relationship Id="rId26" Type="http://schemas.openxmlformats.org/officeDocument/2006/relationships/hyperlink" Target="https://www.myroom.jp/cataloggift/sample/index.html" TargetMode="External"/><Relationship Id="rId231" Type="http://schemas.openxmlformats.org/officeDocument/2006/relationships/ctrlProp" Target="../ctrlProps/ctrlProp191.xml"/><Relationship Id="rId252" Type="http://schemas.openxmlformats.org/officeDocument/2006/relationships/ctrlProp" Target="../ctrlProps/ctrlProp212.xml"/><Relationship Id="rId273" Type="http://schemas.openxmlformats.org/officeDocument/2006/relationships/ctrlProp" Target="../ctrlProps/ctrlProp233.xml"/><Relationship Id="rId47" Type="http://schemas.openxmlformats.org/officeDocument/2006/relationships/ctrlProp" Target="../ctrlProps/ctrlProp7.xml"/><Relationship Id="rId68" Type="http://schemas.openxmlformats.org/officeDocument/2006/relationships/ctrlProp" Target="../ctrlProps/ctrlProp28.xml"/><Relationship Id="rId89" Type="http://schemas.openxmlformats.org/officeDocument/2006/relationships/ctrlProp" Target="../ctrlProps/ctrlProp49.xml"/><Relationship Id="rId112" Type="http://schemas.openxmlformats.org/officeDocument/2006/relationships/ctrlProp" Target="../ctrlProps/ctrlProp72.xml"/><Relationship Id="rId133" Type="http://schemas.openxmlformats.org/officeDocument/2006/relationships/ctrlProp" Target="../ctrlProps/ctrlProp93.xml"/><Relationship Id="rId154" Type="http://schemas.openxmlformats.org/officeDocument/2006/relationships/ctrlProp" Target="../ctrlProps/ctrlProp114.xml"/><Relationship Id="rId175" Type="http://schemas.openxmlformats.org/officeDocument/2006/relationships/ctrlProp" Target="../ctrlProps/ctrlProp135.xml"/><Relationship Id="rId196" Type="http://schemas.openxmlformats.org/officeDocument/2006/relationships/ctrlProp" Target="../ctrlProps/ctrlProp156.xml"/><Relationship Id="rId200" Type="http://schemas.openxmlformats.org/officeDocument/2006/relationships/ctrlProp" Target="../ctrlProps/ctrlProp160.xml"/><Relationship Id="rId16" Type="http://schemas.openxmlformats.org/officeDocument/2006/relationships/hyperlink" Target="http://www.myroom.jp/cataloggift/info2/payment.html" TargetMode="External"/><Relationship Id="rId221" Type="http://schemas.openxmlformats.org/officeDocument/2006/relationships/ctrlProp" Target="../ctrlProps/ctrlProp181.xml"/><Relationship Id="rId242" Type="http://schemas.openxmlformats.org/officeDocument/2006/relationships/ctrlProp" Target="../ctrlProps/ctrlProp202.xml"/><Relationship Id="rId263" Type="http://schemas.openxmlformats.org/officeDocument/2006/relationships/ctrlProp" Target="../ctrlProps/ctrlProp223.xml"/><Relationship Id="rId37" Type="http://schemas.openxmlformats.org/officeDocument/2006/relationships/hyperlink" Target="http://www.myroom.jp/cataloggift/cardform/" TargetMode="External"/><Relationship Id="rId58" Type="http://schemas.openxmlformats.org/officeDocument/2006/relationships/ctrlProp" Target="../ctrlProps/ctrlProp18.xml"/><Relationship Id="rId79" Type="http://schemas.openxmlformats.org/officeDocument/2006/relationships/ctrlProp" Target="../ctrlProps/ctrlProp39.xml"/><Relationship Id="rId102" Type="http://schemas.openxmlformats.org/officeDocument/2006/relationships/ctrlProp" Target="../ctrlProps/ctrlProp62.xml"/><Relationship Id="rId123" Type="http://schemas.openxmlformats.org/officeDocument/2006/relationships/ctrlProp" Target="../ctrlProps/ctrlProp83.xml"/><Relationship Id="rId144" Type="http://schemas.openxmlformats.org/officeDocument/2006/relationships/ctrlProp" Target="../ctrlProps/ctrlProp104.xml"/><Relationship Id="rId90" Type="http://schemas.openxmlformats.org/officeDocument/2006/relationships/ctrlProp" Target="../ctrlProps/ctrlProp50.xml"/><Relationship Id="rId165" Type="http://schemas.openxmlformats.org/officeDocument/2006/relationships/ctrlProp" Target="../ctrlProps/ctrlProp125.xml"/><Relationship Id="rId186" Type="http://schemas.openxmlformats.org/officeDocument/2006/relationships/ctrlProp" Target="../ctrlProps/ctrlProp146.xml"/><Relationship Id="rId211" Type="http://schemas.openxmlformats.org/officeDocument/2006/relationships/ctrlProp" Target="../ctrlProps/ctrlProp171.xml"/><Relationship Id="rId232" Type="http://schemas.openxmlformats.org/officeDocument/2006/relationships/ctrlProp" Target="../ctrlProps/ctrlProp192.xml"/><Relationship Id="rId253" Type="http://schemas.openxmlformats.org/officeDocument/2006/relationships/ctrlProp" Target="../ctrlProps/ctrlProp213.xml"/><Relationship Id="rId274" Type="http://schemas.openxmlformats.org/officeDocument/2006/relationships/comments" Target="../comments1.xml"/><Relationship Id="rId27" Type="http://schemas.openxmlformats.org/officeDocument/2006/relationships/hyperlink" Target="http://www.myroom.jp/cataloggift/info2/present.html" TargetMode="External"/><Relationship Id="rId48" Type="http://schemas.openxmlformats.org/officeDocument/2006/relationships/ctrlProp" Target="../ctrlProps/ctrlProp8.xml"/><Relationship Id="rId69" Type="http://schemas.openxmlformats.org/officeDocument/2006/relationships/ctrlProp" Target="../ctrlProps/ctrlProp29.xml"/><Relationship Id="rId113" Type="http://schemas.openxmlformats.org/officeDocument/2006/relationships/ctrlProp" Target="../ctrlProps/ctrlProp73.xml"/><Relationship Id="rId134" Type="http://schemas.openxmlformats.org/officeDocument/2006/relationships/ctrlProp" Target="../ctrlProps/ctrlProp94.xml"/><Relationship Id="rId80" Type="http://schemas.openxmlformats.org/officeDocument/2006/relationships/ctrlProp" Target="../ctrlProps/ctrlProp40.xml"/><Relationship Id="rId155" Type="http://schemas.openxmlformats.org/officeDocument/2006/relationships/ctrlProp" Target="../ctrlProps/ctrlProp115.xml"/><Relationship Id="rId176" Type="http://schemas.openxmlformats.org/officeDocument/2006/relationships/ctrlProp" Target="../ctrlProps/ctrlProp136.xml"/><Relationship Id="rId197" Type="http://schemas.openxmlformats.org/officeDocument/2006/relationships/ctrlProp" Target="../ctrlProps/ctrlProp157.xml"/><Relationship Id="rId201" Type="http://schemas.openxmlformats.org/officeDocument/2006/relationships/ctrlProp" Target="../ctrlProps/ctrlProp161.xml"/><Relationship Id="rId222" Type="http://schemas.openxmlformats.org/officeDocument/2006/relationships/ctrlProp" Target="../ctrlProps/ctrlProp182.xml"/><Relationship Id="rId243" Type="http://schemas.openxmlformats.org/officeDocument/2006/relationships/ctrlProp" Target="../ctrlProps/ctrlProp203.xml"/><Relationship Id="rId264" Type="http://schemas.openxmlformats.org/officeDocument/2006/relationships/ctrlProp" Target="../ctrlProps/ctrlProp224.xml"/><Relationship Id="rId17" Type="http://schemas.openxmlformats.org/officeDocument/2006/relationships/hyperlink" Target="http://www.myroom.jp/cataloggift/card/index.html" TargetMode="External"/><Relationship Id="rId38" Type="http://schemas.openxmlformats.org/officeDocument/2006/relationships/hyperlink" Target="https://www.myroom.jp/cataloggift/coverform/" TargetMode="External"/><Relationship Id="rId59" Type="http://schemas.openxmlformats.org/officeDocument/2006/relationships/ctrlProp" Target="../ctrlProps/ctrlProp19.xml"/><Relationship Id="rId103" Type="http://schemas.openxmlformats.org/officeDocument/2006/relationships/ctrlProp" Target="../ctrlProps/ctrlProp63.xml"/><Relationship Id="rId124" Type="http://schemas.openxmlformats.org/officeDocument/2006/relationships/ctrlProp" Target="../ctrlProps/ctrlProp84.xml"/><Relationship Id="rId70" Type="http://schemas.openxmlformats.org/officeDocument/2006/relationships/ctrlProp" Target="../ctrlProps/ctrlProp30.xml"/><Relationship Id="rId91" Type="http://schemas.openxmlformats.org/officeDocument/2006/relationships/ctrlProp" Target="../ctrlProps/ctrlProp51.xml"/><Relationship Id="rId145" Type="http://schemas.openxmlformats.org/officeDocument/2006/relationships/ctrlProp" Target="../ctrlProps/ctrlProp105.xml"/><Relationship Id="rId166" Type="http://schemas.openxmlformats.org/officeDocument/2006/relationships/ctrlProp" Target="../ctrlProps/ctrlProp126.xml"/><Relationship Id="rId187" Type="http://schemas.openxmlformats.org/officeDocument/2006/relationships/ctrlProp" Target="../ctrlProps/ctrlProp147.xml"/><Relationship Id="rId1" Type="http://schemas.openxmlformats.org/officeDocument/2006/relationships/hyperlink" Target="http://www.myroom.jp/cataloggift/info2/payment.html" TargetMode="External"/><Relationship Id="rId212" Type="http://schemas.openxmlformats.org/officeDocument/2006/relationships/ctrlProp" Target="../ctrlProps/ctrlProp172.xml"/><Relationship Id="rId233" Type="http://schemas.openxmlformats.org/officeDocument/2006/relationships/ctrlProp" Target="../ctrlProps/ctrlProp193.xml"/><Relationship Id="rId254" Type="http://schemas.openxmlformats.org/officeDocument/2006/relationships/ctrlProp" Target="../ctrlProps/ctrlProp214.xml"/><Relationship Id="rId28" Type="http://schemas.openxmlformats.org/officeDocument/2006/relationships/hyperlink" Target="http://www.myroom.jp/cataloggift/info2/payment.html" TargetMode="External"/><Relationship Id="rId49" Type="http://schemas.openxmlformats.org/officeDocument/2006/relationships/ctrlProp" Target="../ctrlProps/ctrlProp9.xml"/><Relationship Id="rId114" Type="http://schemas.openxmlformats.org/officeDocument/2006/relationships/ctrlProp" Target="../ctrlProps/ctrlProp74.xml"/><Relationship Id="rId60" Type="http://schemas.openxmlformats.org/officeDocument/2006/relationships/ctrlProp" Target="../ctrlProps/ctrlProp20.xml"/><Relationship Id="rId81" Type="http://schemas.openxmlformats.org/officeDocument/2006/relationships/ctrlProp" Target="../ctrlProps/ctrlProp41.xml"/><Relationship Id="rId135" Type="http://schemas.openxmlformats.org/officeDocument/2006/relationships/ctrlProp" Target="../ctrlProps/ctrlProp95.xml"/><Relationship Id="rId156" Type="http://schemas.openxmlformats.org/officeDocument/2006/relationships/ctrlProp" Target="../ctrlProps/ctrlProp116.xml"/><Relationship Id="rId177" Type="http://schemas.openxmlformats.org/officeDocument/2006/relationships/ctrlProp" Target="../ctrlProps/ctrlProp137.xml"/><Relationship Id="rId198" Type="http://schemas.openxmlformats.org/officeDocument/2006/relationships/ctrlProp" Target="../ctrlProps/ctrlProp158.xml"/><Relationship Id="rId202" Type="http://schemas.openxmlformats.org/officeDocument/2006/relationships/ctrlProp" Target="../ctrlProps/ctrlProp162.xml"/><Relationship Id="rId223" Type="http://schemas.openxmlformats.org/officeDocument/2006/relationships/ctrlProp" Target="../ctrlProps/ctrlProp183.xml"/><Relationship Id="rId244" Type="http://schemas.openxmlformats.org/officeDocument/2006/relationships/ctrlProp" Target="../ctrlProps/ctrlProp204.xml"/><Relationship Id="rId18" Type="http://schemas.openxmlformats.org/officeDocument/2006/relationships/hyperlink" Target="http://www.myroom.jp/cataloggift/noshi/index.html" TargetMode="External"/><Relationship Id="rId39" Type="http://schemas.openxmlformats.org/officeDocument/2006/relationships/drawing" Target="../drawings/drawing1.xml"/><Relationship Id="rId265" Type="http://schemas.openxmlformats.org/officeDocument/2006/relationships/ctrlProp" Target="../ctrlProps/ctrlProp225.xml"/><Relationship Id="rId50" Type="http://schemas.openxmlformats.org/officeDocument/2006/relationships/ctrlProp" Target="../ctrlProps/ctrlProp10.xml"/><Relationship Id="rId104" Type="http://schemas.openxmlformats.org/officeDocument/2006/relationships/ctrlProp" Target="../ctrlProps/ctrlProp64.xml"/><Relationship Id="rId125" Type="http://schemas.openxmlformats.org/officeDocument/2006/relationships/ctrlProp" Target="../ctrlProps/ctrlProp85.xml"/><Relationship Id="rId146" Type="http://schemas.openxmlformats.org/officeDocument/2006/relationships/ctrlProp" Target="../ctrlProps/ctrlProp106.xml"/><Relationship Id="rId167" Type="http://schemas.openxmlformats.org/officeDocument/2006/relationships/ctrlProp" Target="../ctrlProps/ctrlProp127.xml"/><Relationship Id="rId188" Type="http://schemas.openxmlformats.org/officeDocument/2006/relationships/ctrlProp" Target="../ctrlProps/ctrlProp148.xml"/><Relationship Id="rId71" Type="http://schemas.openxmlformats.org/officeDocument/2006/relationships/ctrlProp" Target="../ctrlProps/ctrlProp31.xml"/><Relationship Id="rId92" Type="http://schemas.openxmlformats.org/officeDocument/2006/relationships/ctrlProp" Target="../ctrlProps/ctrlProp52.xml"/><Relationship Id="rId213" Type="http://schemas.openxmlformats.org/officeDocument/2006/relationships/ctrlProp" Target="../ctrlProps/ctrlProp173.xml"/><Relationship Id="rId234" Type="http://schemas.openxmlformats.org/officeDocument/2006/relationships/ctrlProp" Target="../ctrlProps/ctrlProp194.xml"/><Relationship Id="rId2" Type="http://schemas.openxmlformats.org/officeDocument/2006/relationships/hyperlink" Target="http://www.myroom.jp/cataloggift/noshi/index.html" TargetMode="External"/><Relationship Id="rId29" Type="http://schemas.openxmlformats.org/officeDocument/2006/relationships/hyperlink" Target="http://www.myroom.jp/cataloggift/bag/index.html" TargetMode="External"/><Relationship Id="rId255" Type="http://schemas.openxmlformats.org/officeDocument/2006/relationships/ctrlProp" Target="../ctrlProps/ctrlProp215.xml"/><Relationship Id="rId40" Type="http://schemas.openxmlformats.org/officeDocument/2006/relationships/vmlDrawing" Target="../drawings/vmlDrawing1.vml"/><Relationship Id="rId115" Type="http://schemas.openxmlformats.org/officeDocument/2006/relationships/ctrlProp" Target="../ctrlProps/ctrlProp75.xml"/><Relationship Id="rId136" Type="http://schemas.openxmlformats.org/officeDocument/2006/relationships/ctrlProp" Target="../ctrlProps/ctrlProp96.xml"/><Relationship Id="rId157" Type="http://schemas.openxmlformats.org/officeDocument/2006/relationships/ctrlProp" Target="../ctrlProps/ctrlProp117.xml"/><Relationship Id="rId178" Type="http://schemas.openxmlformats.org/officeDocument/2006/relationships/ctrlProp" Target="../ctrlProps/ctrlProp138.xml"/><Relationship Id="rId61" Type="http://schemas.openxmlformats.org/officeDocument/2006/relationships/ctrlProp" Target="../ctrlProps/ctrlProp21.xml"/><Relationship Id="rId82" Type="http://schemas.openxmlformats.org/officeDocument/2006/relationships/ctrlProp" Target="../ctrlProps/ctrlProp42.xml"/><Relationship Id="rId199" Type="http://schemas.openxmlformats.org/officeDocument/2006/relationships/ctrlProp" Target="../ctrlProps/ctrlProp159.xml"/><Relationship Id="rId203" Type="http://schemas.openxmlformats.org/officeDocument/2006/relationships/ctrlProp" Target="../ctrlProps/ctrlProp163.xml"/><Relationship Id="rId19" Type="http://schemas.openxmlformats.org/officeDocument/2006/relationships/hyperlink" Target="http://www.myroom.jp/cataloggift/wrapping/index.html" TargetMode="External"/><Relationship Id="rId224" Type="http://schemas.openxmlformats.org/officeDocument/2006/relationships/ctrlProp" Target="../ctrlProps/ctrlProp184.xml"/><Relationship Id="rId245" Type="http://schemas.openxmlformats.org/officeDocument/2006/relationships/ctrlProp" Target="../ctrlProps/ctrlProp205.xml"/><Relationship Id="rId266" Type="http://schemas.openxmlformats.org/officeDocument/2006/relationships/ctrlProp" Target="../ctrlProps/ctrlProp226.xml"/><Relationship Id="rId30" Type="http://schemas.openxmlformats.org/officeDocument/2006/relationships/hyperlink" Target="http://www.myroom.jp/cataloggift/meimei/index.html" TargetMode="External"/><Relationship Id="rId105" Type="http://schemas.openxmlformats.org/officeDocument/2006/relationships/ctrlProp" Target="../ctrlProps/ctrlProp65.xml"/><Relationship Id="rId126" Type="http://schemas.openxmlformats.org/officeDocument/2006/relationships/ctrlProp" Target="../ctrlProps/ctrlProp86.xml"/><Relationship Id="rId147" Type="http://schemas.openxmlformats.org/officeDocument/2006/relationships/ctrlProp" Target="../ctrlProps/ctrlProp107.xml"/><Relationship Id="rId168" Type="http://schemas.openxmlformats.org/officeDocument/2006/relationships/ctrlProp" Target="../ctrlProps/ctrlProp128.xml"/><Relationship Id="rId51" Type="http://schemas.openxmlformats.org/officeDocument/2006/relationships/ctrlProp" Target="../ctrlProps/ctrlProp11.xml"/><Relationship Id="rId72" Type="http://schemas.openxmlformats.org/officeDocument/2006/relationships/ctrlProp" Target="../ctrlProps/ctrlProp32.xml"/><Relationship Id="rId93" Type="http://schemas.openxmlformats.org/officeDocument/2006/relationships/ctrlProp" Target="../ctrlProps/ctrlProp53.xml"/><Relationship Id="rId189" Type="http://schemas.openxmlformats.org/officeDocument/2006/relationships/ctrlProp" Target="../ctrlProps/ctrlProp149.xml"/><Relationship Id="rId3" Type="http://schemas.openxmlformats.org/officeDocument/2006/relationships/hyperlink" Target="http://www.myroom.jp/cataloggift/info2/payment.html" TargetMode="External"/><Relationship Id="rId214" Type="http://schemas.openxmlformats.org/officeDocument/2006/relationships/ctrlProp" Target="../ctrlProps/ctrlProp174.xml"/><Relationship Id="rId235" Type="http://schemas.openxmlformats.org/officeDocument/2006/relationships/ctrlProp" Target="../ctrlProps/ctrlProp195.xml"/><Relationship Id="rId256" Type="http://schemas.openxmlformats.org/officeDocument/2006/relationships/ctrlProp" Target="../ctrlProps/ctrlProp216.xml"/><Relationship Id="rId116" Type="http://schemas.openxmlformats.org/officeDocument/2006/relationships/ctrlProp" Target="../ctrlProps/ctrlProp76.xml"/><Relationship Id="rId137" Type="http://schemas.openxmlformats.org/officeDocument/2006/relationships/ctrlProp" Target="../ctrlProps/ctrlProp97.xml"/><Relationship Id="rId158" Type="http://schemas.openxmlformats.org/officeDocument/2006/relationships/ctrlProp" Target="../ctrlProps/ctrlProp118.xml"/><Relationship Id="rId20" Type="http://schemas.openxmlformats.org/officeDocument/2006/relationships/hyperlink" Target="http://www.myroom.jp/cataloggift/info2/form.html" TargetMode="External"/><Relationship Id="rId41" Type="http://schemas.openxmlformats.org/officeDocument/2006/relationships/ctrlProp" Target="../ctrlProps/ctrlProp1.xml"/><Relationship Id="rId62" Type="http://schemas.openxmlformats.org/officeDocument/2006/relationships/ctrlProp" Target="../ctrlProps/ctrlProp22.xml"/><Relationship Id="rId83" Type="http://schemas.openxmlformats.org/officeDocument/2006/relationships/ctrlProp" Target="../ctrlProps/ctrlProp43.xml"/><Relationship Id="rId179" Type="http://schemas.openxmlformats.org/officeDocument/2006/relationships/ctrlProp" Target="../ctrlProps/ctrlProp139.xml"/><Relationship Id="rId190" Type="http://schemas.openxmlformats.org/officeDocument/2006/relationships/ctrlProp" Target="../ctrlProps/ctrlProp150.xml"/><Relationship Id="rId204" Type="http://schemas.openxmlformats.org/officeDocument/2006/relationships/ctrlProp" Target="../ctrlProps/ctrlProp164.xml"/><Relationship Id="rId225" Type="http://schemas.openxmlformats.org/officeDocument/2006/relationships/ctrlProp" Target="../ctrlProps/ctrlProp185.xml"/><Relationship Id="rId246" Type="http://schemas.openxmlformats.org/officeDocument/2006/relationships/ctrlProp" Target="../ctrlProps/ctrlProp206.xml"/><Relationship Id="rId267" Type="http://schemas.openxmlformats.org/officeDocument/2006/relationships/ctrlProp" Target="../ctrlProps/ctrlProp227.xml"/><Relationship Id="rId106" Type="http://schemas.openxmlformats.org/officeDocument/2006/relationships/ctrlProp" Target="../ctrlProps/ctrlProp66.xml"/><Relationship Id="rId127" Type="http://schemas.openxmlformats.org/officeDocument/2006/relationships/ctrlProp" Target="../ctrlProps/ctrlProp87.xml"/><Relationship Id="rId10" Type="http://schemas.openxmlformats.org/officeDocument/2006/relationships/hyperlink" Target="http://www.myroom.jp/cataloggift/card/index.html" TargetMode="External"/><Relationship Id="rId31" Type="http://schemas.openxmlformats.org/officeDocument/2006/relationships/hyperlink" Target="http://www.myroom.jp/cataloggift/cardform/" TargetMode="External"/><Relationship Id="rId52" Type="http://schemas.openxmlformats.org/officeDocument/2006/relationships/ctrlProp" Target="../ctrlProps/ctrlProp12.xml"/><Relationship Id="rId73" Type="http://schemas.openxmlformats.org/officeDocument/2006/relationships/ctrlProp" Target="../ctrlProps/ctrlProp33.xml"/><Relationship Id="rId94" Type="http://schemas.openxmlformats.org/officeDocument/2006/relationships/ctrlProp" Target="../ctrlProps/ctrlProp54.xml"/><Relationship Id="rId148" Type="http://schemas.openxmlformats.org/officeDocument/2006/relationships/ctrlProp" Target="../ctrlProps/ctrlProp108.xml"/><Relationship Id="rId169" Type="http://schemas.openxmlformats.org/officeDocument/2006/relationships/ctrlProp" Target="../ctrlProps/ctrlProp129.xml"/><Relationship Id="rId4" Type="http://schemas.openxmlformats.org/officeDocument/2006/relationships/hyperlink" Target="http://www.myroom.jp/cataloggift/wrapping/index.html" TargetMode="External"/><Relationship Id="rId180" Type="http://schemas.openxmlformats.org/officeDocument/2006/relationships/ctrlProp" Target="../ctrlProps/ctrlProp140.xml"/><Relationship Id="rId215" Type="http://schemas.openxmlformats.org/officeDocument/2006/relationships/ctrlProp" Target="../ctrlProps/ctrlProp175.xml"/><Relationship Id="rId236" Type="http://schemas.openxmlformats.org/officeDocument/2006/relationships/ctrlProp" Target="../ctrlProps/ctrlProp196.xml"/><Relationship Id="rId257" Type="http://schemas.openxmlformats.org/officeDocument/2006/relationships/ctrlProp" Target="../ctrlProps/ctrlProp217.xml"/><Relationship Id="rId42" Type="http://schemas.openxmlformats.org/officeDocument/2006/relationships/ctrlProp" Target="../ctrlProps/ctrlProp2.xml"/><Relationship Id="rId84" Type="http://schemas.openxmlformats.org/officeDocument/2006/relationships/ctrlProp" Target="../ctrlProps/ctrlProp44.xml"/><Relationship Id="rId138" Type="http://schemas.openxmlformats.org/officeDocument/2006/relationships/ctrlProp" Target="../ctrlProps/ctrlProp98.xml"/><Relationship Id="rId191" Type="http://schemas.openxmlformats.org/officeDocument/2006/relationships/ctrlProp" Target="../ctrlProps/ctrlProp151.xml"/><Relationship Id="rId205" Type="http://schemas.openxmlformats.org/officeDocument/2006/relationships/ctrlProp" Target="../ctrlProps/ctrlProp165.xml"/><Relationship Id="rId247" Type="http://schemas.openxmlformats.org/officeDocument/2006/relationships/ctrlProp" Target="../ctrlProps/ctrlProp207.xml"/><Relationship Id="rId107" Type="http://schemas.openxmlformats.org/officeDocument/2006/relationships/ctrlProp" Target="../ctrlProps/ctrlProp67.xml"/><Relationship Id="rId11" Type="http://schemas.openxmlformats.org/officeDocument/2006/relationships/hyperlink" Target="http://www.myroom.jp/cataloggift/meimei/index.html" TargetMode="External"/><Relationship Id="rId53" Type="http://schemas.openxmlformats.org/officeDocument/2006/relationships/ctrlProp" Target="../ctrlProps/ctrlProp13.xml"/><Relationship Id="rId149" Type="http://schemas.openxmlformats.org/officeDocument/2006/relationships/ctrlProp" Target="../ctrlProps/ctrlProp109.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34.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237.xml"/><Relationship Id="rId5" Type="http://schemas.openxmlformats.org/officeDocument/2006/relationships/ctrlProp" Target="../ctrlProps/ctrlProp236.xml"/><Relationship Id="rId4" Type="http://schemas.openxmlformats.org/officeDocument/2006/relationships/ctrlProp" Target="../ctrlProps/ctrlProp235.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38.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240.xml"/><Relationship Id="rId4" Type="http://schemas.openxmlformats.org/officeDocument/2006/relationships/ctrlProp" Target="../ctrlProps/ctrlProp2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4"/>
  <sheetViews>
    <sheetView topLeftCell="M1" zoomScaleNormal="100" workbookViewId="0">
      <selection activeCell="P2" sqref="P2"/>
    </sheetView>
  </sheetViews>
  <sheetFormatPr baseColWidth="10" defaultColWidth="12.83203125" defaultRowHeight="13"/>
  <cols>
    <col min="1" max="1" width="9" style="102" bestFit="1" customWidth="1"/>
    <col min="2" max="13" width="12.83203125" style="102"/>
    <col min="14" max="14" width="24" style="104" bestFit="1" customWidth="1"/>
    <col min="15" max="15" width="21.5" style="102" customWidth="1"/>
    <col min="16" max="16" width="34.5" style="102" bestFit="1" customWidth="1"/>
    <col min="17" max="22" width="12.83203125" style="102"/>
    <col min="23" max="23" width="12.83203125" style="104"/>
    <col min="24" max="35" width="12.83203125" style="102"/>
    <col min="36" max="36" width="19.83203125" style="102" bestFit="1" customWidth="1"/>
    <col min="37" max="39" width="10.6640625" style="102" customWidth="1"/>
    <col min="40" max="16384" width="12.83203125" style="102"/>
  </cols>
  <sheetData>
    <row r="1" spans="1:43" s="101" customFormat="1" ht="14">
      <c r="A1" s="8" t="s">
        <v>258</v>
      </c>
      <c r="B1" s="8" t="s">
        <v>191</v>
      </c>
      <c r="C1" s="8" t="s">
        <v>192</v>
      </c>
      <c r="D1" s="8" t="s">
        <v>251</v>
      </c>
      <c r="E1" s="8" t="s">
        <v>252</v>
      </c>
      <c r="F1" s="8" t="s">
        <v>303</v>
      </c>
      <c r="G1" s="8" t="s">
        <v>180</v>
      </c>
      <c r="H1" s="8" t="s">
        <v>181</v>
      </c>
      <c r="I1" s="8" t="s">
        <v>379</v>
      </c>
      <c r="J1" s="8" t="s">
        <v>401</v>
      </c>
      <c r="K1" s="8" t="s">
        <v>48</v>
      </c>
      <c r="L1" s="8" t="s">
        <v>195</v>
      </c>
      <c r="M1" s="8" t="s">
        <v>558</v>
      </c>
      <c r="N1" s="46" t="s">
        <v>678</v>
      </c>
      <c r="O1" s="8" t="s">
        <v>176</v>
      </c>
      <c r="P1" s="8" t="s">
        <v>403</v>
      </c>
      <c r="Q1" s="8" t="s">
        <v>506</v>
      </c>
      <c r="R1" s="8" t="s">
        <v>507</v>
      </c>
      <c r="S1" s="8" t="s">
        <v>468</v>
      </c>
      <c r="T1" s="8" t="s">
        <v>547</v>
      </c>
      <c r="U1" s="8" t="s">
        <v>548</v>
      </c>
      <c r="V1" s="8" t="s">
        <v>371</v>
      </c>
      <c r="W1" s="46" t="s">
        <v>335</v>
      </c>
      <c r="X1" s="8" t="s">
        <v>560</v>
      </c>
      <c r="Y1" s="8" t="s">
        <v>265</v>
      </c>
      <c r="Z1" s="8" t="s">
        <v>249</v>
      </c>
      <c r="AA1" s="8" t="s">
        <v>148</v>
      </c>
      <c r="AB1" s="8" t="s">
        <v>190</v>
      </c>
      <c r="AC1" s="8" t="s">
        <v>577</v>
      </c>
      <c r="AD1" s="8" t="s">
        <v>342</v>
      </c>
      <c r="AE1" s="8" t="s">
        <v>642</v>
      </c>
      <c r="AF1" s="8" t="s">
        <v>540</v>
      </c>
      <c r="AG1" s="8" t="s">
        <v>284</v>
      </c>
      <c r="AH1" s="8" t="s">
        <v>186</v>
      </c>
      <c r="AI1" s="8" t="s">
        <v>244</v>
      </c>
      <c r="AJ1" s="8" t="s">
        <v>669</v>
      </c>
      <c r="AK1" s="8" t="s">
        <v>239</v>
      </c>
      <c r="AL1" s="8" t="s">
        <v>240</v>
      </c>
      <c r="AM1" s="8" t="s">
        <v>675</v>
      </c>
      <c r="AN1" s="101" t="s">
        <v>601</v>
      </c>
      <c r="AO1" s="101" t="s">
        <v>615</v>
      </c>
      <c r="AP1" s="101" t="s">
        <v>616</v>
      </c>
      <c r="AQ1" s="101" t="s">
        <v>597</v>
      </c>
    </row>
    <row r="2" spans="1:43">
      <c r="A2" s="45" t="str">
        <f ca="1">IF(DATA!G111&gt;0,INDIRECT("INPUT!$D$9"),"")</f>
        <v/>
      </c>
      <c r="B2" s="45" t="str">
        <f ca="1">IF(DATA!G111&gt;0,INDIRECT("INPUT!$D$10"),"")</f>
        <v/>
      </c>
      <c r="C2" s="45" t="str">
        <f ca="1">IF(DATA!G111&gt;0,INDIRECT("INPUT!$D$15"),"")</f>
        <v/>
      </c>
      <c r="D2" s="45" t="str">
        <f ca="1">IF(DATA!G111&gt;0,INDIRECT("INPUT!$D$11"),"")</f>
        <v/>
      </c>
      <c r="E2" s="45" t="str">
        <f ca="1">IF(DATA!G111&gt;0,INDIRECT("INPUT!$F$12"),"")</f>
        <v/>
      </c>
      <c r="F2" s="45" t="str">
        <f ca="1">IF(DATA!G111&gt;0,INDIRECT("INPUT!$D$12"),"")</f>
        <v/>
      </c>
      <c r="G2" s="45" t="str">
        <f ca="1">IF(DATA!G111&gt;0,INDIRECT("INPUT!$D$13"),"")</f>
        <v/>
      </c>
      <c r="H2" s="45" t="str">
        <f ca="1">IF(DATA!G111&gt;0,IF(ISBLANK(INDIRECT("INPUT!$D$14")),"",INDIRECT("INPUT!$D$14")),"")</f>
        <v/>
      </c>
      <c r="I2" s="45" t="str">
        <f>IF(DATA!G111&gt;0,DATA!$D$101,"")</f>
        <v/>
      </c>
      <c r="J2" s="45" t="str">
        <f>IF(DATA!G111&gt;0,DATA!$F$101,"")</f>
        <v/>
      </c>
      <c r="K2" s="45" t="str">
        <f ca="1">IF(DATA!G111&gt;0,IF(ISBLANK(INDIRECT("INPUT!$F$18")),"",INDIRECT("INPUT!$F$18")),"")</f>
        <v/>
      </c>
      <c r="L2" s="45" t="str">
        <f ca="1">IF(DATA!G111&gt;0,IF(ISBLANK(INDIRECT("INPUT!$L$18")),"",INDIRECT("INPUT!$L$18")),"")</f>
        <v/>
      </c>
      <c r="M2" s="45" t="str">
        <f>IF(DATA!G111&gt;0,DATA!$J$101,"")</f>
        <v/>
      </c>
      <c r="N2" s="45" t="str">
        <f ca="1">IF(DATA!G111&gt;0,IF(ISBLANK(CONCATENATE(INDIRECT("INPUT!$D$21"),INDIRECT("A!$G$4"))),"",CONCATENATE(INDIRECT("INPUT!$D$21"),INDIRECT("A!$G$4"))),"")</f>
        <v/>
      </c>
      <c r="O2" s="45" t="str">
        <f>IF(DATA!G111&gt;0,DATA!M111,"")</f>
        <v/>
      </c>
      <c r="P2" s="45" t="str">
        <f>IF(DATA!G111&gt;0,DATA!$L$101,"")</f>
        <v/>
      </c>
      <c r="Q2" s="45" t="str">
        <f ca="1">IF(DATA!G111&gt;0,IF(DATA!H111,INDIRECT("INPUT!$O$18"),INDIRECT("INPUT!D26")),"")</f>
        <v/>
      </c>
      <c r="R2" s="45" t="str">
        <f ca="1">IF(DATA!G111&gt;0,IF(DATA!H111,INDIRECT("INPUT!$O$21"),INDIRECT("INPUT!F28")),"")</f>
        <v/>
      </c>
      <c r="S2" s="45" t="str">
        <f ca="1">IF(DATA!G111&gt;0,IF(DATA!H111,INDIRECT("INPUT!$O$20"),INDIRECT("INPUT!D28")),"")</f>
        <v/>
      </c>
      <c r="T2" s="45" t="str">
        <f ca="1">IF(DATA!G111&gt;0,IF(DATA!H111,INDIRECT("INPUT!$O$22"),INDIRECT("INPUT!D29")),"")</f>
        <v/>
      </c>
      <c r="U2" s="45" t="str">
        <f ca="1">IF(DATA!G111&gt;0,IF(DATA!H111,INDIRECT("INPUT!$O$23"),IF(ISBLANK(INDIRECT("INPUT!$D$30")),"",INDIRECT("INPUT!$D$30"))),"")</f>
        <v/>
      </c>
      <c r="V2" s="45" t="str">
        <f ca="1">IF(DATA!G111&gt;0,IF(DATA!H111,INDIRECT("INPUT!$O$19"),INDIRECT("INPUT!D27")),"")</f>
        <v/>
      </c>
      <c r="W2" s="45" t="str">
        <f ca="1">IF(DATA!G111&gt;0,IF(ISBLANK(INDIRECT("INPUT!$D$23")),"",INDIRECT("INPUT!$D$23")),"")</f>
        <v/>
      </c>
      <c r="X2" s="45" t="str">
        <f ca="1">IF(DATA!G111&gt;0,INDIRECT("INPUT!$K$7"),"")</f>
        <v/>
      </c>
      <c r="Y2" s="45" t="str">
        <f>IF(DATA!G111&gt;0,DATA!$H$101,"")</f>
        <v/>
      </c>
      <c r="Z2" s="45" t="str">
        <f>IF(DATA!G111&gt;0,DATA!G111,"")</f>
        <v/>
      </c>
      <c r="AA2" s="45" t="str">
        <f ca="1">IF(DATA!G111&gt;0,INDIRECT("INPUT!$U$4"),"")</f>
        <v/>
      </c>
      <c r="AB2" s="45" t="str">
        <f ca="1">IF(DATA!G111&gt;0,INDIRECT("INPUT!$M$1"),"")</f>
        <v/>
      </c>
      <c r="AC2" s="45" t="str">
        <f>IF(DATA!G111&gt;0,IF(DATA!H111,"ご注文者と同じ","先様に直接お届け"),"")</f>
        <v/>
      </c>
      <c r="AD2" s="45" t="str">
        <f ca="1">IF(DATA!G111&gt;0,INDIRECT("INPUT!$J$11"),"")</f>
        <v/>
      </c>
      <c r="AE2" s="45" t="str">
        <f ca="1">IF(DATA!G111&gt;0,INDIRECT("INPUT!$J$12"),"")</f>
        <v/>
      </c>
      <c r="AF2" s="45" t="str">
        <f ca="1">IF(DATA!G111&gt;0,INDIRECT("INPUT!$L$12"),"")</f>
        <v/>
      </c>
      <c r="AG2" s="45" t="str">
        <f ca="1">IF(DATA!G111&gt;0,INDIRECT("INPUT!$J$13"),"")</f>
        <v/>
      </c>
      <c r="AH2" s="45" t="str">
        <f ca="1">IF(DATA!G111&gt;0,INDIRECT("INPUT!$J$14"),"")</f>
        <v/>
      </c>
      <c r="AI2" s="45" t="str">
        <f>IF(DATA!G111&gt;0,DATA!$B$103,"")</f>
        <v/>
      </c>
      <c r="AJ2" s="45" t="str">
        <f>IF(DATA!G111&gt;0,DATA!$BO$103,"")</f>
        <v/>
      </c>
      <c r="AK2" s="163"/>
      <c r="AL2" s="163"/>
      <c r="AM2" s="163"/>
      <c r="AN2" s="102" t="str">
        <f>IF(DATA!G111&gt;0,DATA!$CA$100,"")</f>
        <v/>
      </c>
      <c r="AO2" s="102" t="str">
        <f>IF(DATA!G111&gt;0,M!$J$1,"")</f>
        <v/>
      </c>
      <c r="AP2" s="102" t="str">
        <f>IF(DATA!G111&gt;0,M!$J$2,"")</f>
        <v/>
      </c>
      <c r="AQ2" s="102" t="str">
        <f>IF(DATA!G111&gt;0,M!$J$3,"")</f>
        <v/>
      </c>
    </row>
    <row r="3" spans="1:43">
      <c r="A3" s="45" t="str">
        <f ca="1">IF(DATA!G112&gt;0,INDIRECT("INPUT!$D$9"),"")</f>
        <v/>
      </c>
      <c r="B3" s="45" t="str">
        <f ca="1">IF(DATA!G112&gt;0,INDIRECT("INPUT!$D$10"),"")</f>
        <v/>
      </c>
      <c r="C3" s="45" t="str">
        <f ca="1">IF(DATA!G112&gt;0,INDIRECT("INPUT!$D$15"),"")</f>
        <v/>
      </c>
      <c r="D3" s="45" t="str">
        <f ca="1">IF(DATA!G112&gt;0,INDIRECT("INPUT!$D$11"),"")</f>
        <v/>
      </c>
      <c r="E3" s="45" t="str">
        <f ca="1">IF(DATA!G112&gt;0,INDIRECT("INPUT!$F$12"),"")</f>
        <v/>
      </c>
      <c r="F3" s="45" t="str">
        <f ca="1">IF(DATA!G112&gt;0,INDIRECT("INPUT!$D$12"),"")</f>
        <v/>
      </c>
      <c r="G3" s="45" t="str">
        <f ca="1">IF(DATA!G112&gt;0,INDIRECT("INPUT!$D$13"),"")</f>
        <v/>
      </c>
      <c r="H3" s="45" t="str">
        <f ca="1">IF(DATA!G112&gt;0,IF(ISBLANK(INDIRECT("INPUT!$D$14")),"",INDIRECT("INPUT!$D$14")),"")</f>
        <v/>
      </c>
      <c r="I3" s="45" t="str">
        <f>IF(DATA!G112&gt;0,DATA!$D$101,"")</f>
        <v/>
      </c>
      <c r="J3" s="45" t="str">
        <f>IF(DATA!G112&gt;0,DATA!$F$101,"")</f>
        <v/>
      </c>
      <c r="K3" s="45" t="str">
        <f ca="1">IF(DATA!G112&gt;0,IF(ISBLANK(INDIRECT("INPUT!$F$18")),"",INDIRECT("INPUT!$F$18")),"")</f>
        <v/>
      </c>
      <c r="L3" s="45" t="str">
        <f ca="1">IF(DATA!G112&gt;0,IF(ISBLANK(INDIRECT("INPUT!$L$18")),"",INDIRECT("INPUT!$L$18")),"")</f>
        <v/>
      </c>
      <c r="M3" s="45" t="str">
        <f>IF(DATA!G112&gt;0,DATA!$J$101,"")</f>
        <v/>
      </c>
      <c r="N3" s="45" t="str">
        <f ca="1">IF(DATA!G112&gt;0,IF(ISBLANK(CONCATENATE(INDIRECT("INPUT!$D$21"),INDIRECT("A!$G$4"))),"",CONCATENATE(INDIRECT("INPUT!$D$21"),INDIRECT("A!$G$4"))),"")</f>
        <v/>
      </c>
      <c r="O3" s="45" t="str">
        <f>IF(DATA!G112&gt;0,DATA!M112,"")</f>
        <v/>
      </c>
      <c r="P3" s="45" t="str">
        <f>IF(DATA!G112&gt;0,DATA!$L$101,"")</f>
        <v/>
      </c>
      <c r="Q3" s="45" t="str">
        <f ca="1">IF(DATA!G112&gt;0,IF(DATA!H112,INDIRECT("INPUT!$O$18"),INDIRECT("INPUT!D32")),"")</f>
        <v/>
      </c>
      <c r="R3" s="45" t="str">
        <f ca="1">IF(DATA!G112&gt;0,IF(DATA!H112,INDIRECT("INPUT!$O$21"),INDIRECT("INPUT!F34")),"")</f>
        <v/>
      </c>
      <c r="S3" s="45" t="str">
        <f ca="1">IF(DATA!G112&gt;0,IF(DATA!H112,INDIRECT("INPUT!$O$20"),INDIRECT("INPUT!D34")),"")</f>
        <v/>
      </c>
      <c r="T3" s="45" t="str">
        <f ca="1">IF(DATA!G112&gt;0,IF(DATA!H112,INDIRECT("INPUT!$O$22"),INDIRECT("INPUT!D35")),"")</f>
        <v/>
      </c>
      <c r="U3" s="45" t="str">
        <f ca="1">IF(DATA!G112&gt;0,IF(DATA!H112,INDIRECT("INPUT!$O$23"),IF(ISBLANK(INDIRECT("INPUT!$D$36")),"",INDIRECT("INPUT!$D$36"))),"")</f>
        <v/>
      </c>
      <c r="V3" s="45" t="str">
        <f ca="1">IF(DATA!G112&gt;0,IF(DATA!H112,INDIRECT("INPUT!$O$19"),INDIRECT("INPUT!D33")),"")</f>
        <v/>
      </c>
      <c r="W3" s="45" t="str">
        <f ca="1">IF(DATA!G112&gt;0,IF(ISBLANK(INDIRECT("INPUT!$D$23")),"",INDIRECT("INPUT!$D$23")),"")</f>
        <v/>
      </c>
      <c r="X3" s="45" t="str">
        <f ca="1">IF(DATA!G112&gt;0,INDIRECT("INPUT!$K$7"),"")</f>
        <v/>
      </c>
      <c r="Y3" s="45" t="str">
        <f>IF(DATA!G112&gt;0,DATA!$H$101,"")</f>
        <v/>
      </c>
      <c r="Z3" s="45" t="str">
        <f>IF(DATA!G112&gt;0,DATA!G112,"")</f>
        <v/>
      </c>
      <c r="AA3" s="45" t="str">
        <f ca="1">IF(DATA!G112&gt;0,INDIRECT("INPUT!$U$4"),"")</f>
        <v/>
      </c>
      <c r="AB3" s="45" t="str">
        <f ca="1">IF(DATA!G112&gt;0,INDIRECT("INPUT!$M$1"),"")</f>
        <v/>
      </c>
      <c r="AC3" s="45" t="str">
        <f>IF(DATA!G112&gt;0,IF(DATA!H112,"ご注文者と同じ","先様に直接お届け"),"")</f>
        <v/>
      </c>
      <c r="AD3" s="45" t="str">
        <f ca="1">IF(DATA!G112&gt;0,INDIRECT("INPUT!$J$11"),"")</f>
        <v/>
      </c>
      <c r="AE3" s="45" t="str">
        <f ca="1">IF(DATA!G112&gt;0,INDIRECT("INPUT!$J$12"),"")</f>
        <v/>
      </c>
      <c r="AF3" s="45" t="str">
        <f ca="1">IF(DATA!G112&gt;0,INDIRECT("INPUT!$L$12"),"")</f>
        <v/>
      </c>
      <c r="AG3" s="45" t="str">
        <f ca="1">IF(DATA!G112&gt;0,INDIRECT("INPUT!$J$13"),"")</f>
        <v/>
      </c>
      <c r="AH3" s="45" t="str">
        <f ca="1">IF(DATA!G112&gt;0,INDIRECT("INPUT!$J$14"),"")</f>
        <v/>
      </c>
      <c r="AI3" s="45" t="str">
        <f>IF(DATA!G112&gt;0,DATA!$B$103,"")</f>
        <v/>
      </c>
      <c r="AJ3" s="45" t="str">
        <f>IF(DATA!G112&gt;0,DATA!$BO$103,"")</f>
        <v/>
      </c>
      <c r="AK3" s="163"/>
      <c r="AL3" s="163"/>
      <c r="AM3" s="163"/>
      <c r="AN3" s="102" t="str">
        <f>IF(DATA!G112&gt;0,DATA!$CA$100,"")</f>
        <v/>
      </c>
      <c r="AO3" s="102" t="str">
        <f>IF(DATA!G112&gt;0,M!$J$1,"")</f>
        <v/>
      </c>
      <c r="AP3" s="102" t="str">
        <f>IF(DATA!G112&gt;0,M!$J$2,"")</f>
        <v/>
      </c>
      <c r="AQ3" s="102" t="str">
        <f>IF(DATA!G112&gt;0,M!$J$3,"")</f>
        <v/>
      </c>
    </row>
    <row r="4" spans="1:43">
      <c r="A4" s="45" t="str">
        <f ca="1">IF(DATA!G113&gt;0,INDIRECT("INPUT!$D$9"),"")</f>
        <v/>
      </c>
      <c r="B4" s="45" t="str">
        <f ca="1">IF(DATA!G113&gt;0,INDIRECT("INPUT!$D$10"),"")</f>
        <v/>
      </c>
      <c r="C4" s="45" t="str">
        <f ca="1">IF(DATA!G113&gt;0,INDIRECT("INPUT!$D$15"),"")</f>
        <v/>
      </c>
      <c r="D4" s="45" t="str">
        <f ca="1">IF(DATA!G113&gt;0,INDIRECT("INPUT!$D$11"),"")</f>
        <v/>
      </c>
      <c r="E4" s="45" t="str">
        <f ca="1">IF(DATA!G113&gt;0,INDIRECT("INPUT!$F$12"),"")</f>
        <v/>
      </c>
      <c r="F4" s="45" t="str">
        <f ca="1">IF(DATA!G113&gt;0,INDIRECT("INPUT!$D$12"),"")</f>
        <v/>
      </c>
      <c r="G4" s="45" t="str">
        <f ca="1">IF(DATA!G113&gt;0,INDIRECT("INPUT!$D$13"),"")</f>
        <v/>
      </c>
      <c r="H4" s="45" t="str">
        <f ca="1">IF(DATA!G113&gt;0,IF(ISBLANK(INDIRECT("INPUT!$D$14")),"",INDIRECT("INPUT!$D$14")),"")</f>
        <v/>
      </c>
      <c r="I4" s="45" t="str">
        <f>IF(DATA!G113&gt;0,DATA!$D$101,"")</f>
        <v/>
      </c>
      <c r="J4" s="45" t="str">
        <f>IF(DATA!G113&gt;0,DATA!$F$101,"")</f>
        <v/>
      </c>
      <c r="K4" s="45" t="str">
        <f ca="1">IF(DATA!G113&gt;0,IF(ISBLANK(INDIRECT("INPUT!$F$18")),"",INDIRECT("INPUT!$F$18")),"")</f>
        <v/>
      </c>
      <c r="L4" s="45" t="str">
        <f ca="1">IF(DATA!G113&gt;0,IF(ISBLANK(INDIRECT("INPUT!$L$18")),"",INDIRECT("INPUT!$L$18")),"")</f>
        <v/>
      </c>
      <c r="M4" s="45" t="str">
        <f>IF(DATA!G113&gt;0,DATA!$J$101,"")</f>
        <v/>
      </c>
      <c r="N4" s="45" t="str">
        <f ca="1">IF(DATA!G113&gt;0,IF(ISBLANK(CONCATENATE(INDIRECT("INPUT!$D$21"),INDIRECT("A!$G$4"))),"",CONCATENATE(INDIRECT("INPUT!$D$21"),INDIRECT("A!$G$4"))),"")</f>
        <v/>
      </c>
      <c r="O4" s="45" t="str">
        <f>IF(DATA!G113&gt;0,DATA!M113,"")</f>
        <v/>
      </c>
      <c r="P4" s="45" t="str">
        <f>IF(DATA!G113&gt;0,DATA!$L$101,"")</f>
        <v/>
      </c>
      <c r="Q4" s="45" t="str">
        <f ca="1">IF(DATA!G113&gt;0,IF(DATA!H113,INDIRECT("INPUT!$O$18"),INDIRECT("INPUT!D38")),"")</f>
        <v/>
      </c>
      <c r="R4" s="45" t="str">
        <f ca="1">IF(DATA!G113&gt;0,IF(DATA!H113,INDIRECT("INPUT!$O$21"),INDIRECT("INPUT!F40")),"")</f>
        <v/>
      </c>
      <c r="S4" s="45" t="str">
        <f ca="1">IF(DATA!G113&gt;0,IF(DATA!H113,INDIRECT("INPUT!$O$20"),INDIRECT("INPUT!D40")),"")</f>
        <v/>
      </c>
      <c r="T4" s="45" t="str">
        <f ca="1">IF(DATA!G113&gt;0,IF(DATA!H113,INDIRECT("INPUT!$O$22"),INDIRECT("INPUT!D41")),"")</f>
        <v/>
      </c>
      <c r="U4" s="45" t="str">
        <f ca="1">IF(DATA!G113&gt;0,IF(DATA!H113,INDIRECT("INPUT!$O$23"),IF(ISBLANK(INDIRECT("INPUT!$D$42")),"",INDIRECT("INPUT!$D$42"))),"")</f>
        <v/>
      </c>
      <c r="V4" s="45" t="str">
        <f ca="1">IF(DATA!G113&gt;0,IF(DATA!H113,INDIRECT("INPUT!$O$19"),INDIRECT("INPUT!D39")),"")</f>
        <v/>
      </c>
      <c r="W4" s="45" t="str">
        <f ca="1">IF(DATA!G113&gt;0,IF(ISBLANK(INDIRECT("INPUT!$D$23")),"",INDIRECT("INPUT!$D$23")),"")</f>
        <v/>
      </c>
      <c r="X4" s="45" t="str">
        <f ca="1">IF(DATA!G113&gt;0,INDIRECT("INPUT!$K$7"),"")</f>
        <v/>
      </c>
      <c r="Y4" s="45" t="str">
        <f>IF(DATA!G113&gt;0,DATA!$H$101,"")</f>
        <v/>
      </c>
      <c r="Z4" s="45" t="str">
        <f>IF(DATA!G113&gt;0,DATA!G113,"")</f>
        <v/>
      </c>
      <c r="AA4" s="45" t="str">
        <f ca="1">IF(DATA!G113&gt;0,INDIRECT("INPUT!$U$4"),"")</f>
        <v/>
      </c>
      <c r="AB4" s="45" t="str">
        <f ca="1">IF(DATA!G113&gt;0,INDIRECT("INPUT!$M$1"),"")</f>
        <v/>
      </c>
      <c r="AC4" s="45" t="str">
        <f>IF(DATA!G113&gt;0,IF(DATA!H113,"ご注文者と同じ","先様に直接お届け"),"")</f>
        <v/>
      </c>
      <c r="AD4" s="45" t="str">
        <f ca="1">IF(DATA!G113&gt;0,INDIRECT("INPUT!$J$11"),"")</f>
        <v/>
      </c>
      <c r="AE4" s="45" t="str">
        <f ca="1">IF(DATA!G113&gt;0,INDIRECT("INPUT!$J$12"),"")</f>
        <v/>
      </c>
      <c r="AF4" s="45" t="str">
        <f ca="1">IF(DATA!G113&gt;0,INDIRECT("INPUT!$L$12"),"")</f>
        <v/>
      </c>
      <c r="AG4" s="45" t="str">
        <f ca="1">IF(DATA!G113&gt;0,INDIRECT("INPUT!$J$13"),"")</f>
        <v/>
      </c>
      <c r="AH4" s="45" t="str">
        <f ca="1">IF(DATA!G113&gt;0,INDIRECT("INPUT!$J$14"),"")</f>
        <v/>
      </c>
      <c r="AI4" s="45" t="str">
        <f>IF(DATA!G113&gt;0,DATA!$B$103,"")</f>
        <v/>
      </c>
      <c r="AJ4" s="45" t="str">
        <f>IF(DATA!G113&gt;0,DATA!$BO$103,"")</f>
        <v/>
      </c>
      <c r="AK4" s="163"/>
      <c r="AL4" s="163"/>
      <c r="AM4" s="163"/>
      <c r="AN4" s="102" t="str">
        <f>IF(DATA!G113&gt;0,DATA!$CA$100,"")</f>
        <v/>
      </c>
      <c r="AO4" s="102" t="str">
        <f>IF(DATA!G113&gt;0,M!$J$1,"")</f>
        <v/>
      </c>
      <c r="AP4" s="102" t="str">
        <f>IF(DATA!G113&gt;0,M!$J$2,"")</f>
        <v/>
      </c>
      <c r="AQ4" s="102" t="str">
        <f>IF(DATA!G113&gt;0,M!$J$3,"")</f>
        <v/>
      </c>
    </row>
    <row r="5" spans="1:43">
      <c r="A5" s="45" t="str">
        <f ca="1">IF(DATA!G114&gt;0,INDIRECT("INPUT!$D$9"),"")</f>
        <v/>
      </c>
      <c r="B5" s="45" t="str">
        <f ca="1">IF(DATA!G114&gt;0,INDIRECT("INPUT!$D$10"),"")</f>
        <v/>
      </c>
      <c r="C5" s="45" t="str">
        <f ca="1">IF(DATA!G114&gt;0,INDIRECT("INPUT!$D$15"),"")</f>
        <v/>
      </c>
      <c r="D5" s="45" t="str">
        <f ca="1">IF(DATA!G114&gt;0,INDIRECT("INPUT!$D$11"),"")</f>
        <v/>
      </c>
      <c r="E5" s="45" t="str">
        <f ca="1">IF(DATA!G114&gt;0,INDIRECT("INPUT!$F$12"),"")</f>
        <v/>
      </c>
      <c r="F5" s="45" t="str">
        <f ca="1">IF(DATA!G114&gt;0,INDIRECT("INPUT!$D$12"),"")</f>
        <v/>
      </c>
      <c r="G5" s="45" t="str">
        <f ca="1">IF(DATA!G114&gt;0,INDIRECT("INPUT!$D$13"),"")</f>
        <v/>
      </c>
      <c r="H5" s="45" t="str">
        <f ca="1">IF(DATA!G114&gt;0,IF(ISBLANK(INDIRECT("INPUT!$D$14")),"",INDIRECT("INPUT!$D$14")),"")</f>
        <v/>
      </c>
      <c r="I5" s="45" t="str">
        <f>IF(DATA!G114&gt;0,DATA!$D$101,"")</f>
        <v/>
      </c>
      <c r="J5" s="45" t="str">
        <f>IF(DATA!G114&gt;0,DATA!$F$101,"")</f>
        <v/>
      </c>
      <c r="K5" s="45" t="str">
        <f ca="1">IF(DATA!G114&gt;0,IF(ISBLANK(INDIRECT("INPUT!$F$18")),"",INDIRECT("INPUT!$F$18")),"")</f>
        <v/>
      </c>
      <c r="L5" s="45" t="str">
        <f ca="1">IF(DATA!G114&gt;0,IF(ISBLANK(INDIRECT("INPUT!$L$18")),"",INDIRECT("INPUT!$L$18")),"")</f>
        <v/>
      </c>
      <c r="M5" s="45" t="str">
        <f>IF(DATA!G114&gt;0,DATA!$J$101,"")</f>
        <v/>
      </c>
      <c r="N5" s="45" t="str">
        <f ca="1">IF(DATA!G114&gt;0,IF(ISBLANK(CONCATENATE(INDIRECT("INPUT!$D$21"),INDIRECT("A!$G$4"))),"",CONCATENATE(INDIRECT("INPUT!$D$21"),INDIRECT("A!$G$4"))),"")</f>
        <v/>
      </c>
      <c r="O5" s="45" t="str">
        <f>IF(DATA!G114&gt;0,DATA!M114,"")</f>
        <v/>
      </c>
      <c r="P5" s="45" t="str">
        <f>IF(DATA!G114&gt;0,DATA!$L$101,"")</f>
        <v/>
      </c>
      <c r="Q5" s="45" t="str">
        <f ca="1">IF(DATA!G114&gt;0,IF(DATA!H114,INDIRECT("INPUT!$O$18"),INDIRECT("INPUT!D44")),"")</f>
        <v/>
      </c>
      <c r="R5" s="45" t="str">
        <f ca="1">IF(DATA!G114&gt;0,IF(DATA!H114,INDIRECT("INPUT!$O$21"),INDIRECT("INPUT!F46")),"")</f>
        <v/>
      </c>
      <c r="S5" s="45" t="str">
        <f ca="1">IF(DATA!G114&gt;0,IF(DATA!H114,INDIRECT("INPUT!$O$20"),INDIRECT("INPUT!D46")),"")</f>
        <v/>
      </c>
      <c r="T5" s="45" t="str">
        <f ca="1">IF(DATA!G114&gt;0,IF(DATA!H114,INDIRECT("INPUT!$O$22"),INDIRECT("INPUT!D47")),"")</f>
        <v/>
      </c>
      <c r="U5" s="45" t="str">
        <f ca="1">IF(DATA!G114&gt;0,IF(DATA!H114,INDIRECT("INPUT!$O$23"),IF(ISBLANK(INDIRECT("INPUT!$D$48")),"",INDIRECT("INPUT!$D$48"))),"")</f>
        <v/>
      </c>
      <c r="V5" s="45" t="str">
        <f ca="1">IF(DATA!G114&gt;0,IF(DATA!H114,INDIRECT("INPUT!$O$19"),INDIRECT("INPUT!D45")),"")</f>
        <v/>
      </c>
      <c r="W5" s="45" t="str">
        <f ca="1">IF(DATA!G114&gt;0,IF(ISBLANK(INDIRECT("INPUT!$D$23")),"",INDIRECT("INPUT!$D$23")),"")</f>
        <v/>
      </c>
      <c r="X5" s="45" t="str">
        <f ca="1">IF(DATA!G114&gt;0,INDIRECT("INPUT!$K$7"),"")</f>
        <v/>
      </c>
      <c r="Y5" s="45" t="str">
        <f>IF(DATA!G114&gt;0,DATA!$H$101,"")</f>
        <v/>
      </c>
      <c r="Z5" s="45" t="str">
        <f>IF(DATA!G114&gt;0,DATA!G114,"")</f>
        <v/>
      </c>
      <c r="AA5" s="45" t="str">
        <f ca="1">IF(DATA!G114&gt;0,INDIRECT("INPUT!$U$4"),"")</f>
        <v/>
      </c>
      <c r="AB5" s="45" t="str">
        <f ca="1">IF(DATA!G114&gt;0,INDIRECT("INPUT!$M$1"),"")</f>
        <v/>
      </c>
      <c r="AC5" s="45" t="str">
        <f>IF(DATA!G114&gt;0,IF(DATA!H114,"ご注文者と同じ","先様に直接お届け"),"")</f>
        <v/>
      </c>
      <c r="AD5" s="45" t="str">
        <f ca="1">IF(DATA!G114&gt;0,INDIRECT("INPUT!$J$11"),"")</f>
        <v/>
      </c>
      <c r="AE5" s="45" t="str">
        <f ca="1">IF(DATA!G114&gt;0,INDIRECT("INPUT!$J$12"),"")</f>
        <v/>
      </c>
      <c r="AF5" s="45" t="str">
        <f ca="1">IF(DATA!G114&gt;0,INDIRECT("INPUT!$L$12"),"")</f>
        <v/>
      </c>
      <c r="AG5" s="45" t="str">
        <f ca="1">IF(DATA!G114&gt;0,INDIRECT("INPUT!$J$13"),"")</f>
        <v/>
      </c>
      <c r="AH5" s="45" t="str">
        <f ca="1">IF(DATA!G114&gt;0,INDIRECT("INPUT!$J$14"),"")</f>
        <v/>
      </c>
      <c r="AI5" s="45" t="str">
        <f>IF(DATA!G114&gt;0,DATA!$B$103,"")</f>
        <v/>
      </c>
      <c r="AJ5" s="45" t="str">
        <f>IF(DATA!G114&gt;0,DATA!$BO$103,"")</f>
        <v/>
      </c>
      <c r="AK5" s="163"/>
      <c r="AL5" s="163"/>
      <c r="AM5" s="163"/>
      <c r="AN5" s="102" t="str">
        <f>IF(DATA!G114&gt;0,DATA!$CA$100,"")</f>
        <v/>
      </c>
      <c r="AO5" s="102" t="str">
        <f>IF(DATA!G114&gt;0,M!$J$1,"")</f>
        <v/>
      </c>
      <c r="AP5" s="102" t="str">
        <f>IF(DATA!G114&gt;0,M!$J$2,"")</f>
        <v/>
      </c>
      <c r="AQ5" s="102" t="str">
        <f>IF(DATA!G114&gt;0,M!$J$3,"")</f>
        <v/>
      </c>
    </row>
    <row r="6" spans="1:43">
      <c r="A6" s="45" t="str">
        <f ca="1">IF(DATA!G115&gt;0,INDIRECT("INPUT!$D$9"),"")</f>
        <v/>
      </c>
      <c r="B6" s="45" t="str">
        <f ca="1">IF(DATA!G115&gt;0,INDIRECT("INPUT!$D$10"),"")</f>
        <v/>
      </c>
      <c r="C6" s="45" t="str">
        <f ca="1">IF(DATA!G115&gt;0,INDIRECT("INPUT!$D$15"),"")</f>
        <v/>
      </c>
      <c r="D6" s="45" t="str">
        <f ca="1">IF(DATA!G115&gt;0,INDIRECT("INPUT!$D$11"),"")</f>
        <v/>
      </c>
      <c r="E6" s="45" t="str">
        <f ca="1">IF(DATA!G115&gt;0,INDIRECT("INPUT!$F$12"),"")</f>
        <v/>
      </c>
      <c r="F6" s="45" t="str">
        <f ca="1">IF(DATA!G115&gt;0,INDIRECT("INPUT!$D$12"),"")</f>
        <v/>
      </c>
      <c r="G6" s="45" t="str">
        <f ca="1">IF(DATA!G115&gt;0,INDIRECT("INPUT!$D$13"),"")</f>
        <v/>
      </c>
      <c r="H6" s="45" t="str">
        <f ca="1">IF(DATA!G115&gt;0,IF(ISBLANK(INDIRECT("INPUT!$D$14")),"",INDIRECT("INPUT!$D$14")),"")</f>
        <v/>
      </c>
      <c r="I6" s="45" t="str">
        <f>IF(DATA!G115&gt;0,DATA!$D$101,"")</f>
        <v/>
      </c>
      <c r="J6" s="45" t="str">
        <f>IF(DATA!G115&gt;0,DATA!$F$101,"")</f>
        <v/>
      </c>
      <c r="K6" s="45" t="str">
        <f ca="1">IF(DATA!G115&gt;0,IF(ISBLANK(INDIRECT("INPUT!$F$18")),"",INDIRECT("INPUT!$F$18")),"")</f>
        <v/>
      </c>
      <c r="L6" s="45" t="str">
        <f ca="1">IF(DATA!G115&gt;0,IF(ISBLANK(INDIRECT("INPUT!$L$18")),"",INDIRECT("INPUT!$L$18")),"")</f>
        <v/>
      </c>
      <c r="M6" s="45" t="str">
        <f>IF(DATA!G115&gt;0,DATA!$J$101,"")</f>
        <v/>
      </c>
      <c r="N6" s="45" t="str">
        <f ca="1">IF(DATA!G115&gt;0,IF(ISBLANK(CONCATENATE(INDIRECT("INPUT!$D$21"),INDIRECT("A!$G$4"))),"",CONCATENATE(INDIRECT("INPUT!$D$21"),INDIRECT("A!$G$4"))),"")</f>
        <v/>
      </c>
      <c r="O6" s="45" t="str">
        <f>IF(DATA!G115&gt;0,DATA!M115,"")</f>
        <v/>
      </c>
      <c r="P6" s="45" t="str">
        <f>IF(DATA!G115&gt;0,DATA!$L$101,"")</f>
        <v/>
      </c>
      <c r="Q6" s="45" t="str">
        <f ca="1">IF(DATA!G115&gt;0,IF(DATA!H115,INDIRECT("INPUT!$O$18"),INDIRECT("INPUT!D50")),"")</f>
        <v/>
      </c>
      <c r="R6" s="45" t="str">
        <f ca="1">IF(DATA!G115&gt;0,IF(DATA!H115,INDIRECT("INPUT!$O$21"),INDIRECT("INPUT!F52")),"")</f>
        <v/>
      </c>
      <c r="S6" s="45" t="str">
        <f ca="1">IF(DATA!G115&gt;0,IF(DATA!H115,INDIRECT("INPUT!$O$20"),INDIRECT("INPUT!D52")),"")</f>
        <v/>
      </c>
      <c r="T6" s="45" t="str">
        <f ca="1">IF(DATA!G115&gt;0,IF(DATA!H115,INDIRECT("INPUT!$O$22"),INDIRECT("INPUT!D53")),"")</f>
        <v/>
      </c>
      <c r="U6" s="45" t="str">
        <f ca="1">IF(DATA!G115&gt;0,IF(DATA!H115,INDIRECT("INPUT!$O$23"),IF(ISBLANK(INDIRECT("INPUT!$D$54")),"",INDIRECT("INPUT!$D$54"))),"")</f>
        <v/>
      </c>
      <c r="V6" s="45" t="str">
        <f ca="1">IF(DATA!G115&gt;0,IF(DATA!H115,INDIRECT("INPUT!$O$19"),INDIRECT("INPUT!D51")),"")</f>
        <v/>
      </c>
      <c r="W6" s="45" t="str">
        <f ca="1">IF(DATA!G115&gt;0,IF(ISBLANK(INDIRECT("INPUT!$D$23")),"",INDIRECT("INPUT!$D$23")),"")</f>
        <v/>
      </c>
      <c r="X6" s="45" t="str">
        <f ca="1">IF(DATA!G115&gt;0,INDIRECT("INPUT!$K$7"),"")</f>
        <v/>
      </c>
      <c r="Y6" s="45" t="str">
        <f>IF(DATA!G115&gt;0,DATA!$H$101,"")</f>
        <v/>
      </c>
      <c r="Z6" s="45" t="str">
        <f>IF(DATA!G115&gt;0,DATA!G115,"")</f>
        <v/>
      </c>
      <c r="AA6" s="45" t="str">
        <f ca="1">IF(DATA!G115&gt;0,INDIRECT("INPUT!$U$4"),"")</f>
        <v/>
      </c>
      <c r="AB6" s="45" t="str">
        <f ca="1">IF(DATA!G115&gt;0,INDIRECT("INPUT!$M$1"),"")</f>
        <v/>
      </c>
      <c r="AC6" s="45" t="str">
        <f>IF(DATA!G115&gt;0,IF(DATA!H115,"ご注文者と同じ","先様に直接お届け"),"")</f>
        <v/>
      </c>
      <c r="AD6" s="45" t="str">
        <f ca="1">IF(DATA!G115&gt;0,INDIRECT("INPUT!$J$11"),"")</f>
        <v/>
      </c>
      <c r="AE6" s="45" t="str">
        <f ca="1">IF(DATA!G115&gt;0,INDIRECT("INPUT!$J$12"),"")</f>
        <v/>
      </c>
      <c r="AF6" s="45" t="str">
        <f ca="1">IF(DATA!G115&gt;0,INDIRECT("INPUT!$L$12"),"")</f>
        <v/>
      </c>
      <c r="AG6" s="45" t="str">
        <f ca="1">IF(DATA!G115&gt;0,INDIRECT("INPUT!$J$13"),"")</f>
        <v/>
      </c>
      <c r="AH6" s="45" t="str">
        <f ca="1">IF(DATA!G115&gt;0,INDIRECT("INPUT!$J$14"),"")</f>
        <v/>
      </c>
      <c r="AI6" s="45" t="str">
        <f>IF(DATA!G115&gt;0,DATA!$B$103,"")</f>
        <v/>
      </c>
      <c r="AJ6" s="45" t="str">
        <f>IF(DATA!G115&gt;0,DATA!$BO$103,"")</f>
        <v/>
      </c>
      <c r="AK6" s="163"/>
      <c r="AL6" s="163"/>
      <c r="AM6" s="163"/>
      <c r="AN6" s="102" t="str">
        <f>IF(DATA!G115&gt;0,DATA!$CA$100,"")</f>
        <v/>
      </c>
      <c r="AO6" s="102" t="str">
        <f>IF(DATA!G115&gt;0,M!$J$1,"")</f>
        <v/>
      </c>
      <c r="AP6" s="102" t="str">
        <f>IF(DATA!G115&gt;0,M!$J$2,"")</f>
        <v/>
      </c>
      <c r="AQ6" s="102" t="str">
        <f>IF(DATA!G115&gt;0,M!$J$3,"")</f>
        <v/>
      </c>
    </row>
    <row r="7" spans="1:43">
      <c r="A7" s="45" t="str">
        <f ca="1">IF(DATA!G116&gt;0,INDIRECT("INPUT!$D$9"),"")</f>
        <v/>
      </c>
      <c r="B7" s="45" t="str">
        <f ca="1">IF(DATA!G116&gt;0,INDIRECT("INPUT!$D$10"),"")</f>
        <v/>
      </c>
      <c r="C7" s="45" t="str">
        <f ca="1">IF(DATA!G116&gt;0,INDIRECT("INPUT!$D$15"),"")</f>
        <v/>
      </c>
      <c r="D7" s="45" t="str">
        <f ca="1">IF(DATA!G116&gt;0,INDIRECT("INPUT!$D$11"),"")</f>
        <v/>
      </c>
      <c r="E7" s="45" t="str">
        <f ca="1">IF(DATA!G116&gt;0,INDIRECT("INPUT!$F$12"),"")</f>
        <v/>
      </c>
      <c r="F7" s="45" t="str">
        <f ca="1">IF(DATA!G116&gt;0,INDIRECT("INPUT!$D$12"),"")</f>
        <v/>
      </c>
      <c r="G7" s="45" t="str">
        <f ca="1">IF(DATA!G116&gt;0,INDIRECT("INPUT!$D$13"),"")</f>
        <v/>
      </c>
      <c r="H7" s="45" t="str">
        <f ca="1">IF(DATA!G116&gt;0,IF(ISBLANK(INDIRECT("INPUT!$D$14")),"",INDIRECT("INPUT!$D$14")),"")</f>
        <v/>
      </c>
      <c r="I7" s="45" t="str">
        <f>IF(DATA!G116&gt;0,DATA!$D$101,"")</f>
        <v/>
      </c>
      <c r="J7" s="45" t="str">
        <f>IF(DATA!G116&gt;0,DATA!$F$101,"")</f>
        <v/>
      </c>
      <c r="K7" s="45" t="str">
        <f ca="1">IF(DATA!G116&gt;0,IF(ISBLANK(INDIRECT("INPUT!$F$18")),"",INDIRECT("INPUT!$F$18")),"")</f>
        <v/>
      </c>
      <c r="L7" s="45" t="str">
        <f ca="1">IF(DATA!G116&gt;0,IF(ISBLANK(INDIRECT("INPUT!$L$18")),"",INDIRECT("INPUT!$L$18")),"")</f>
        <v/>
      </c>
      <c r="M7" s="45" t="str">
        <f>IF(DATA!G116&gt;0,DATA!$J$101,"")</f>
        <v/>
      </c>
      <c r="N7" s="45" t="str">
        <f ca="1">IF(DATA!G116&gt;0,IF(ISBLANK(CONCATENATE(INDIRECT("INPUT!$D$21"),INDIRECT("A!$G$4"))),"",CONCATENATE(INDIRECT("INPUT!$D$21"),INDIRECT("A!$G$4"))),"")</f>
        <v/>
      </c>
      <c r="O7" s="45" t="str">
        <f>IF(DATA!G116&gt;0,DATA!M116,"")</f>
        <v/>
      </c>
      <c r="P7" s="45" t="str">
        <f>IF(DATA!G116&gt;0,DATA!$L$101,"")</f>
        <v/>
      </c>
      <c r="Q7" s="45" t="str">
        <f ca="1">IF(DATA!G116&gt;0,IF(DATA!H116,INDIRECT("INPUT!$O$18"),INDIRECT("INPUT!D56")),"")</f>
        <v/>
      </c>
      <c r="R7" s="45" t="str">
        <f ca="1">IF(DATA!G116&gt;0,IF(DATA!H116,INDIRECT("INPUT!$O$21"),INDIRECT("INPUT!F58")),"")</f>
        <v/>
      </c>
      <c r="S7" s="45" t="str">
        <f ca="1">IF(DATA!G116&gt;0,IF(DATA!H116,INDIRECT("INPUT!$O$20"),INDIRECT("INPUT!D58")),"")</f>
        <v/>
      </c>
      <c r="T7" s="45" t="str">
        <f ca="1">IF(DATA!G116&gt;0,IF(DATA!H116,INDIRECT("INPUT!$O$22"),INDIRECT("INPUT!D59")),"")</f>
        <v/>
      </c>
      <c r="U7" s="45" t="str">
        <f ca="1">IF(DATA!G116&gt;0,IF(DATA!H116,INDIRECT("INPUT!$O$23"),IF(ISBLANK(INDIRECT("INPUT!$D$60")),"",INDIRECT("INPUT!$D$60"))),"")</f>
        <v/>
      </c>
      <c r="V7" s="45" t="str">
        <f ca="1">IF(DATA!G116&gt;0,IF(DATA!H116,INDIRECT("INPUT!$O$19"),INDIRECT("INPUT!D57")),"")</f>
        <v/>
      </c>
      <c r="W7" s="45" t="str">
        <f ca="1">IF(DATA!G116&gt;0,IF(ISBLANK(INDIRECT("INPUT!$D$23")),"",INDIRECT("INPUT!$D$23")),"")</f>
        <v/>
      </c>
      <c r="X7" s="45" t="str">
        <f ca="1">IF(DATA!G116&gt;0,INDIRECT("INPUT!$K$7"),"")</f>
        <v/>
      </c>
      <c r="Y7" s="45" t="str">
        <f>IF(DATA!G116&gt;0,DATA!$H$101,"")</f>
        <v/>
      </c>
      <c r="Z7" s="45" t="str">
        <f>IF(DATA!G116&gt;0,DATA!G116,"")</f>
        <v/>
      </c>
      <c r="AA7" s="45" t="str">
        <f ca="1">IF(DATA!G116&gt;0,INDIRECT("INPUT!$U$4"),"")</f>
        <v/>
      </c>
      <c r="AB7" s="45" t="str">
        <f ca="1">IF(DATA!G116&gt;0,INDIRECT("INPUT!$M$1"),"")</f>
        <v/>
      </c>
      <c r="AC7" s="45" t="str">
        <f>IF(DATA!G116&gt;0,IF(DATA!H116,"ご注文者と同じ","先様に直接お届け"),"")</f>
        <v/>
      </c>
      <c r="AD7" s="45" t="str">
        <f ca="1">IF(DATA!G116&gt;0,INDIRECT("INPUT!$J$11"),"")</f>
        <v/>
      </c>
      <c r="AE7" s="45" t="str">
        <f ca="1">IF(DATA!G116&gt;0,INDIRECT("INPUT!$J$12"),"")</f>
        <v/>
      </c>
      <c r="AF7" s="45" t="str">
        <f ca="1">IF(DATA!G116&gt;0,INDIRECT("INPUT!$L$12"),"")</f>
        <v/>
      </c>
      <c r="AG7" s="45" t="str">
        <f ca="1">IF(DATA!G116&gt;0,INDIRECT("INPUT!$J$13"),"")</f>
        <v/>
      </c>
      <c r="AH7" s="45" t="str">
        <f ca="1">IF(DATA!G116&gt;0,INDIRECT("INPUT!$J$14"),"")</f>
        <v/>
      </c>
      <c r="AI7" s="45" t="str">
        <f>IF(DATA!G116&gt;0,DATA!$B$103,"")</f>
        <v/>
      </c>
      <c r="AJ7" s="45" t="str">
        <f>IF(DATA!G116&gt;0,DATA!$BO$103,"")</f>
        <v/>
      </c>
      <c r="AK7" s="163"/>
      <c r="AL7" s="163"/>
      <c r="AM7" s="163"/>
      <c r="AN7" s="102" t="str">
        <f>IF(DATA!G116&gt;0,DATA!$CA$100,"")</f>
        <v/>
      </c>
      <c r="AO7" s="102" t="str">
        <f>IF(DATA!G116&gt;0,M!$J$1,"")</f>
        <v/>
      </c>
      <c r="AP7" s="102" t="str">
        <f>IF(DATA!G116&gt;0,M!$J$2,"")</f>
        <v/>
      </c>
      <c r="AQ7" s="102" t="str">
        <f>IF(DATA!G116&gt;0,M!$J$3,"")</f>
        <v/>
      </c>
    </row>
    <row r="8" spans="1:43">
      <c r="A8" s="45" t="str">
        <f ca="1">IF(DATA!G117&gt;0,INDIRECT("INPUT!$D$9"),"")</f>
        <v/>
      </c>
      <c r="B8" s="45" t="str">
        <f ca="1">IF(DATA!G117&gt;0,INDIRECT("INPUT!$D$10"),"")</f>
        <v/>
      </c>
      <c r="C8" s="45" t="str">
        <f ca="1">IF(DATA!G117&gt;0,INDIRECT("INPUT!$D$15"),"")</f>
        <v/>
      </c>
      <c r="D8" s="45" t="str">
        <f ca="1">IF(DATA!G117&gt;0,INDIRECT("INPUT!$D$11"),"")</f>
        <v/>
      </c>
      <c r="E8" s="45" t="str">
        <f ca="1">IF(DATA!G117&gt;0,INDIRECT("INPUT!$F$12"),"")</f>
        <v/>
      </c>
      <c r="F8" s="45" t="str">
        <f ca="1">IF(DATA!G117&gt;0,INDIRECT("INPUT!$D$12"),"")</f>
        <v/>
      </c>
      <c r="G8" s="45" t="str">
        <f ca="1">IF(DATA!G117&gt;0,INDIRECT("INPUT!$D$13"),"")</f>
        <v/>
      </c>
      <c r="H8" s="45" t="str">
        <f ca="1">IF(DATA!G117&gt;0,IF(ISBLANK(INDIRECT("INPUT!$D$14")),"",INDIRECT("INPUT!$D$14")),"")</f>
        <v/>
      </c>
      <c r="I8" s="45" t="str">
        <f>IF(DATA!G117&gt;0,DATA!$D$101,"")</f>
        <v/>
      </c>
      <c r="J8" s="45" t="str">
        <f>IF(DATA!G117&gt;0,DATA!$F$101,"")</f>
        <v/>
      </c>
      <c r="K8" s="45" t="str">
        <f ca="1">IF(DATA!G117&gt;0,IF(ISBLANK(INDIRECT("INPUT!$F$18")),"",INDIRECT("INPUT!$F$18")),"")</f>
        <v/>
      </c>
      <c r="L8" s="45" t="str">
        <f ca="1">IF(DATA!G117&gt;0,IF(ISBLANK(INDIRECT("INPUT!$L$18")),"",INDIRECT("INPUT!$L$18")),"")</f>
        <v/>
      </c>
      <c r="M8" s="45" t="str">
        <f>IF(DATA!G117&gt;0,DATA!$J$101,"")</f>
        <v/>
      </c>
      <c r="N8" s="45" t="str">
        <f ca="1">IF(DATA!G117&gt;0,IF(ISBLANK(CONCATENATE(INDIRECT("INPUT!$D$21"),INDIRECT("A!$G$4"))),"",CONCATENATE(INDIRECT("INPUT!$D$21"),INDIRECT("A!$G$4"))),"")</f>
        <v/>
      </c>
      <c r="O8" s="45" t="str">
        <f>IF(DATA!G117&gt;0,DATA!M117,"")</f>
        <v/>
      </c>
      <c r="P8" s="45" t="str">
        <f>IF(DATA!G117&gt;0,DATA!$L$101,"")</f>
        <v/>
      </c>
      <c r="Q8" s="45" t="str">
        <f ca="1">IF(DATA!G117&gt;0,IF(DATA!H117,INDIRECT("INPUT!$O$18"),INDIRECT("INPUT!D62")),"")</f>
        <v/>
      </c>
      <c r="R8" s="45" t="str">
        <f ca="1">IF(DATA!G117&gt;0,IF(DATA!H117,INDIRECT("INPUT!$O$21"),INDIRECT("INPUT!F64")),"")</f>
        <v/>
      </c>
      <c r="S8" s="45" t="str">
        <f ca="1">IF(DATA!G117&gt;0,IF(DATA!H117,INDIRECT("INPUT!$O$20"),INDIRECT("INPUT!D64")),"")</f>
        <v/>
      </c>
      <c r="T8" s="45" t="str">
        <f ca="1">IF(DATA!G117&gt;0,IF(DATA!H117,INDIRECT("INPUT!$O$22"),INDIRECT("INPUT!D65")),"")</f>
        <v/>
      </c>
      <c r="U8" s="45" t="str">
        <f ca="1">IF(DATA!G117&gt;0,IF(DATA!H117,INDIRECT("INPUT!$O$23"),IF(ISBLANK(INDIRECT("INPUT!$D$66")),"",INDIRECT("INPUT!$D$66"))),"")</f>
        <v/>
      </c>
      <c r="V8" s="45" t="str">
        <f ca="1">IF(DATA!G117&gt;0,IF(DATA!H117,INDIRECT("INPUT!$O$19"),INDIRECT("INPUT!D63")),"")</f>
        <v/>
      </c>
      <c r="W8" s="45" t="str">
        <f ca="1">IF(DATA!G117&gt;0,IF(ISBLANK(INDIRECT("INPUT!$D$23")),"",INDIRECT("INPUT!$D$23")),"")</f>
        <v/>
      </c>
      <c r="X8" s="45" t="str">
        <f ca="1">IF(DATA!G117&gt;0,INDIRECT("INPUT!$K$7"),"")</f>
        <v/>
      </c>
      <c r="Y8" s="45" t="str">
        <f>IF(DATA!G117&gt;0,DATA!$H$101,"")</f>
        <v/>
      </c>
      <c r="Z8" s="45" t="str">
        <f>IF(DATA!G117&gt;0,DATA!G117,"")</f>
        <v/>
      </c>
      <c r="AA8" s="45" t="str">
        <f ca="1">IF(DATA!G117&gt;0,INDIRECT("INPUT!$U$4"),"")</f>
        <v/>
      </c>
      <c r="AB8" s="45" t="str">
        <f ca="1">IF(DATA!G117&gt;0,INDIRECT("INPUT!$M$1"),"")</f>
        <v/>
      </c>
      <c r="AC8" s="45" t="str">
        <f>IF(DATA!G117&gt;0,IF(DATA!H117,"ご注文者と同じ","先様に直接お届け"),"")</f>
        <v/>
      </c>
      <c r="AD8" s="45" t="str">
        <f ca="1">IF(DATA!G117&gt;0,INDIRECT("INPUT!$J$11"),"")</f>
        <v/>
      </c>
      <c r="AE8" s="45" t="str">
        <f ca="1">IF(DATA!G117&gt;0,INDIRECT("INPUT!$J$12"),"")</f>
        <v/>
      </c>
      <c r="AF8" s="45" t="str">
        <f ca="1">IF(DATA!G117&gt;0,INDIRECT("INPUT!$L$12"),"")</f>
        <v/>
      </c>
      <c r="AG8" s="45" t="str">
        <f ca="1">IF(DATA!G117&gt;0,INDIRECT("INPUT!$J$13"),"")</f>
        <v/>
      </c>
      <c r="AH8" s="45" t="str">
        <f ca="1">IF(DATA!G117&gt;0,INDIRECT("INPUT!$J$14"),"")</f>
        <v/>
      </c>
      <c r="AI8" s="45" t="str">
        <f>IF(DATA!G117&gt;0,DATA!$B$103,"")</f>
        <v/>
      </c>
      <c r="AJ8" s="45" t="str">
        <f>IF(DATA!G117&gt;0,DATA!$BO$103,"")</f>
        <v/>
      </c>
      <c r="AK8" s="163"/>
      <c r="AL8" s="163"/>
      <c r="AM8" s="163"/>
      <c r="AN8" s="102" t="str">
        <f>IF(DATA!G117&gt;0,DATA!$CA$100,"")</f>
        <v/>
      </c>
      <c r="AO8" s="102" t="str">
        <f>IF(DATA!G117&gt;0,M!$J$1,"")</f>
        <v/>
      </c>
      <c r="AP8" s="102" t="str">
        <f>IF(DATA!G117&gt;0,M!$J$2,"")</f>
        <v/>
      </c>
      <c r="AQ8" s="102" t="str">
        <f>IF(DATA!G117&gt;0,M!$J$3,"")</f>
        <v/>
      </c>
    </row>
    <row r="9" spans="1:43">
      <c r="A9" s="45" t="str">
        <f ca="1">IF(DATA!G118&gt;0,INDIRECT("INPUT!$D$9"),"")</f>
        <v/>
      </c>
      <c r="B9" s="45" t="str">
        <f ca="1">IF(DATA!G118&gt;0,INDIRECT("INPUT!$D$10"),"")</f>
        <v/>
      </c>
      <c r="C9" s="45" t="str">
        <f ca="1">IF(DATA!G118&gt;0,INDIRECT("INPUT!$D$15"),"")</f>
        <v/>
      </c>
      <c r="D9" s="45" t="str">
        <f ca="1">IF(DATA!G118&gt;0,INDIRECT("INPUT!$D$11"),"")</f>
        <v/>
      </c>
      <c r="E9" s="45" t="str">
        <f ca="1">IF(DATA!G118&gt;0,INDIRECT("INPUT!$F$12"),"")</f>
        <v/>
      </c>
      <c r="F9" s="45" t="str">
        <f ca="1">IF(DATA!G118&gt;0,INDIRECT("INPUT!$D$12"),"")</f>
        <v/>
      </c>
      <c r="G9" s="45" t="str">
        <f ca="1">IF(DATA!G118&gt;0,INDIRECT("INPUT!$D$13"),"")</f>
        <v/>
      </c>
      <c r="H9" s="45" t="str">
        <f ca="1">IF(DATA!G118&gt;0,IF(ISBLANK(INDIRECT("INPUT!$D$14")),"",INDIRECT("INPUT!$D$14")),"")</f>
        <v/>
      </c>
      <c r="I9" s="45" t="str">
        <f>IF(DATA!G118&gt;0,DATA!$D$101,"")</f>
        <v/>
      </c>
      <c r="J9" s="45" t="str">
        <f>IF(DATA!G118&gt;0,DATA!$F$101,"")</f>
        <v/>
      </c>
      <c r="K9" s="45" t="str">
        <f ca="1">IF(DATA!G118&gt;0,IF(ISBLANK(INDIRECT("INPUT!$F$18")),"",INDIRECT("INPUT!$F$18")),"")</f>
        <v/>
      </c>
      <c r="L9" s="45" t="str">
        <f ca="1">IF(DATA!G118&gt;0,IF(ISBLANK(INDIRECT("INPUT!$L$18")),"",INDIRECT("INPUT!$L$18")),"")</f>
        <v/>
      </c>
      <c r="M9" s="45" t="str">
        <f>IF(DATA!G118&gt;0,DATA!$J$101,"")</f>
        <v/>
      </c>
      <c r="N9" s="45" t="str">
        <f ca="1">IF(DATA!G118&gt;0,IF(ISBLANK(CONCATENATE(INDIRECT("INPUT!$D$21"),INDIRECT("A!$G$4"))),"",CONCATENATE(INDIRECT("INPUT!$D$21"),INDIRECT("A!$G$4"))),"")</f>
        <v/>
      </c>
      <c r="O9" s="45" t="str">
        <f>IF(DATA!G118&gt;0,DATA!M118,"")</f>
        <v/>
      </c>
      <c r="P9" s="45" t="str">
        <f>IF(DATA!G118&gt;0,DATA!$L$101,"")</f>
        <v/>
      </c>
      <c r="Q9" s="45" t="str">
        <f ca="1">IF(DATA!G118&gt;0,IF(DATA!H118,INDIRECT("INPUT!$O$18"),INDIRECT("INPUT!D68")),"")</f>
        <v/>
      </c>
      <c r="R9" s="45" t="str">
        <f ca="1">IF(DATA!G118&gt;0,IF(DATA!H118,INDIRECT("INPUT!$O$21"),INDIRECT("INPUT!F70")),"")</f>
        <v/>
      </c>
      <c r="S9" s="45" t="str">
        <f ca="1">IF(DATA!G118&gt;0,IF(DATA!H118,INDIRECT("INPUT!$O$20"),INDIRECT("INPUT!D70")),"")</f>
        <v/>
      </c>
      <c r="T9" s="45" t="str">
        <f ca="1">IF(DATA!G118&gt;0,IF(DATA!H118,INDIRECT("INPUT!$O$22"),INDIRECT("INPUT!D71")),"")</f>
        <v/>
      </c>
      <c r="U9" s="45" t="str">
        <f ca="1">IF(DATA!G118&gt;0,IF(DATA!H118,INDIRECT("INPUT!$O$23"),IF(ISBLANK(INDIRECT("INPUT!$D$72")),"",INDIRECT("INPUT!$D$72"))),"")</f>
        <v/>
      </c>
      <c r="V9" s="45" t="str">
        <f ca="1">IF(DATA!G118&gt;0,IF(DATA!H118,INDIRECT("INPUT!$O$19"),INDIRECT("INPUT!D69")),"")</f>
        <v/>
      </c>
      <c r="W9" s="45" t="str">
        <f ca="1">IF(DATA!G118&gt;0,IF(ISBLANK(INDIRECT("INPUT!$D$23")),"",INDIRECT("INPUT!$D$23")),"")</f>
        <v/>
      </c>
      <c r="X9" s="45" t="str">
        <f ca="1">IF(DATA!G118&gt;0,INDIRECT("INPUT!$K$7"),"")</f>
        <v/>
      </c>
      <c r="Y9" s="45" t="str">
        <f>IF(DATA!G118&gt;0,DATA!$H$101,"")</f>
        <v/>
      </c>
      <c r="Z9" s="45" t="str">
        <f>IF(DATA!G118&gt;0,DATA!G118,"")</f>
        <v/>
      </c>
      <c r="AA9" s="45" t="str">
        <f ca="1">IF(DATA!G118&gt;0,INDIRECT("INPUT!$U$4"),"")</f>
        <v/>
      </c>
      <c r="AB9" s="45" t="str">
        <f ca="1">IF(DATA!G118&gt;0,INDIRECT("INPUT!$M$1"),"")</f>
        <v/>
      </c>
      <c r="AC9" s="45" t="str">
        <f>IF(DATA!G118&gt;0,IF(DATA!H118,"ご注文者と同じ","先様に直接お届け"),"")</f>
        <v/>
      </c>
      <c r="AD9" s="45" t="str">
        <f ca="1">IF(DATA!G118&gt;0,INDIRECT("INPUT!$J$11"),"")</f>
        <v/>
      </c>
      <c r="AE9" s="45" t="str">
        <f ca="1">IF(DATA!G118&gt;0,INDIRECT("INPUT!$J$12"),"")</f>
        <v/>
      </c>
      <c r="AF9" s="45" t="str">
        <f ca="1">IF(DATA!G118&gt;0,INDIRECT("INPUT!$L$12"),"")</f>
        <v/>
      </c>
      <c r="AG9" s="45" t="str">
        <f ca="1">IF(DATA!G118&gt;0,INDIRECT("INPUT!$J$13"),"")</f>
        <v/>
      </c>
      <c r="AH9" s="45" t="str">
        <f ca="1">IF(DATA!G118&gt;0,INDIRECT("INPUT!$J$14"),"")</f>
        <v/>
      </c>
      <c r="AI9" s="45" t="str">
        <f>IF(DATA!G118&gt;0,DATA!$B$103,"")</f>
        <v/>
      </c>
      <c r="AJ9" s="45" t="str">
        <f>IF(DATA!G118&gt;0,DATA!$BO$103,"")</f>
        <v/>
      </c>
      <c r="AK9" s="163"/>
      <c r="AL9" s="163"/>
      <c r="AM9" s="163"/>
      <c r="AN9" s="102" t="str">
        <f>IF(DATA!G118&gt;0,DATA!$CA$100,"")</f>
        <v/>
      </c>
      <c r="AO9" s="102" t="str">
        <f>IF(DATA!G118&gt;0,M!$J$1,"")</f>
        <v/>
      </c>
      <c r="AP9" s="102" t="str">
        <f>IF(DATA!G118&gt;0,M!$J$2,"")</f>
        <v/>
      </c>
      <c r="AQ9" s="102" t="str">
        <f>IF(DATA!G118&gt;0,M!$J$3,"")</f>
        <v/>
      </c>
    </row>
    <row r="10" spans="1:43">
      <c r="A10" s="45" t="str">
        <f ca="1">IF(DATA!G119&gt;0,INDIRECT("INPUT!$D$9"),"")</f>
        <v/>
      </c>
      <c r="B10" s="45" t="str">
        <f ca="1">IF(DATA!G119&gt;0,INDIRECT("INPUT!$D$10"),"")</f>
        <v/>
      </c>
      <c r="C10" s="45" t="str">
        <f ca="1">IF(DATA!G119&gt;0,INDIRECT("INPUT!$D$15"),"")</f>
        <v/>
      </c>
      <c r="D10" s="45" t="str">
        <f ca="1">IF(DATA!G119&gt;0,INDIRECT("INPUT!$D$11"),"")</f>
        <v/>
      </c>
      <c r="E10" s="45" t="str">
        <f ca="1">IF(DATA!G119&gt;0,INDIRECT("INPUT!$F$12"),"")</f>
        <v/>
      </c>
      <c r="F10" s="45" t="str">
        <f ca="1">IF(DATA!G119&gt;0,INDIRECT("INPUT!$D$12"),"")</f>
        <v/>
      </c>
      <c r="G10" s="45" t="str">
        <f ca="1">IF(DATA!G119&gt;0,INDIRECT("INPUT!$D$13"),"")</f>
        <v/>
      </c>
      <c r="H10" s="45" t="str">
        <f ca="1">IF(DATA!G119&gt;0,IF(ISBLANK(INDIRECT("INPUT!$D$14")),"",INDIRECT("INPUT!$D$14")),"")</f>
        <v/>
      </c>
      <c r="I10" s="45" t="str">
        <f>IF(DATA!G119&gt;0,DATA!$D$101,"")</f>
        <v/>
      </c>
      <c r="J10" s="45" t="str">
        <f>IF(DATA!G119&gt;0,DATA!$F$101,"")</f>
        <v/>
      </c>
      <c r="K10" s="45" t="str">
        <f ca="1">IF(DATA!G119&gt;0,IF(ISBLANK(INDIRECT("INPUT!$F$18")),"",INDIRECT("INPUT!$F$18")),"")</f>
        <v/>
      </c>
      <c r="L10" s="45" t="str">
        <f ca="1">IF(DATA!G119&gt;0,IF(ISBLANK(INDIRECT("INPUT!$L$18")),"",INDIRECT("INPUT!$L$18")),"")</f>
        <v/>
      </c>
      <c r="M10" s="45" t="str">
        <f>IF(DATA!G119&gt;0,DATA!$J$101,"")</f>
        <v/>
      </c>
      <c r="N10" s="45" t="str">
        <f ca="1">IF(DATA!G119&gt;0,IF(ISBLANK(CONCATENATE(INDIRECT("INPUT!$D$21"),INDIRECT("A!$G$4"))),"",CONCATENATE(INDIRECT("INPUT!$D$21"),INDIRECT("A!$G$4"))),"")</f>
        <v/>
      </c>
      <c r="O10" s="45" t="str">
        <f>IF(DATA!G119&gt;0,DATA!M119,"")</f>
        <v/>
      </c>
      <c r="P10" s="45" t="str">
        <f>IF(DATA!G119&gt;0,DATA!$L$101,"")</f>
        <v/>
      </c>
      <c r="Q10" s="45" t="str">
        <f ca="1">IF(DATA!G119&gt;0,IF(DATA!H119,INDIRECT("INPUT!$O$18"),INDIRECT("INPUT!D74")),"")</f>
        <v/>
      </c>
      <c r="R10" s="45" t="str">
        <f ca="1">IF(DATA!G119&gt;0,IF(DATA!H119,INDIRECT("INPUT!$O$21"),INDIRECT("INPUT!F76")),"")</f>
        <v/>
      </c>
      <c r="S10" s="45" t="str">
        <f ca="1">IF(DATA!G119&gt;0,IF(DATA!H119,INDIRECT("INPUT!$O$20"),INDIRECT("INPUT!D76")),"")</f>
        <v/>
      </c>
      <c r="T10" s="45" t="str">
        <f ca="1">IF(DATA!G119&gt;0,IF(DATA!H119,INDIRECT("INPUT!$O$22"),INDIRECT("INPUT!D77")),"")</f>
        <v/>
      </c>
      <c r="U10" s="45" t="str">
        <f ca="1">IF(DATA!G119&gt;0,IF(DATA!H119,INDIRECT("INPUT!$O$23"),IF(ISBLANK(INDIRECT("INPUT!$D$78")),"",INDIRECT("INPUT!$D$78"))),"")</f>
        <v/>
      </c>
      <c r="V10" s="45" t="str">
        <f ca="1">IF(DATA!G119&gt;0,IF(DATA!H119,INDIRECT("INPUT!$O$19"),INDIRECT("INPUT!D75")),"")</f>
        <v/>
      </c>
      <c r="W10" s="45" t="str">
        <f ca="1">IF(DATA!G119&gt;0,IF(ISBLANK(INDIRECT("INPUT!$D$23")),"",INDIRECT("INPUT!$D$23")),"")</f>
        <v/>
      </c>
      <c r="X10" s="45" t="str">
        <f ca="1">IF(DATA!G119&gt;0,INDIRECT("INPUT!$K$7"),"")</f>
        <v/>
      </c>
      <c r="Y10" s="45" t="str">
        <f>IF(DATA!G119&gt;0,DATA!$H$101,"")</f>
        <v/>
      </c>
      <c r="Z10" s="45" t="str">
        <f>IF(DATA!G119&gt;0,DATA!G119,"")</f>
        <v/>
      </c>
      <c r="AA10" s="45" t="str">
        <f ca="1">IF(DATA!G119&gt;0,INDIRECT("INPUT!$U$4"),"")</f>
        <v/>
      </c>
      <c r="AB10" s="45" t="str">
        <f ca="1">IF(DATA!G119&gt;0,INDIRECT("INPUT!$M$1"),"")</f>
        <v/>
      </c>
      <c r="AC10" s="45" t="str">
        <f>IF(DATA!G119&gt;0,IF(DATA!H119,"ご注文者と同じ","先様に直接お届け"),"")</f>
        <v/>
      </c>
      <c r="AD10" s="45" t="str">
        <f ca="1">IF(DATA!G119&gt;0,INDIRECT("INPUT!$J$11"),"")</f>
        <v/>
      </c>
      <c r="AE10" s="45" t="str">
        <f ca="1">IF(DATA!G119&gt;0,INDIRECT("INPUT!$J$12"),"")</f>
        <v/>
      </c>
      <c r="AF10" s="45" t="str">
        <f ca="1">IF(DATA!G119&gt;0,INDIRECT("INPUT!$L$12"),"")</f>
        <v/>
      </c>
      <c r="AG10" s="45" t="str">
        <f ca="1">IF(DATA!G119&gt;0,INDIRECT("INPUT!$J$13"),"")</f>
        <v/>
      </c>
      <c r="AH10" s="45" t="str">
        <f ca="1">IF(DATA!G119&gt;0,INDIRECT("INPUT!$J$14"),"")</f>
        <v/>
      </c>
      <c r="AI10" s="45" t="str">
        <f>IF(DATA!G119&gt;0,DATA!$B$103,"")</f>
        <v/>
      </c>
      <c r="AJ10" s="45" t="str">
        <f>IF(DATA!G119&gt;0,DATA!$BO$103,"")</f>
        <v/>
      </c>
      <c r="AK10" s="163"/>
      <c r="AL10" s="163"/>
      <c r="AM10" s="163"/>
      <c r="AN10" s="102" t="str">
        <f>IF(DATA!G119&gt;0,DATA!$CA$100,"")</f>
        <v/>
      </c>
      <c r="AO10" s="102" t="str">
        <f>IF(DATA!G119&gt;0,M!$J$1,"")</f>
        <v/>
      </c>
      <c r="AP10" s="102" t="str">
        <f>IF(DATA!G119&gt;0,M!$J$2,"")</f>
        <v/>
      </c>
      <c r="AQ10" s="102" t="str">
        <f>IF(DATA!G119&gt;0,M!$J$3,"")</f>
        <v/>
      </c>
    </row>
    <row r="11" spans="1:43">
      <c r="A11" s="45" t="str">
        <f ca="1">IF(DATA!G120&gt;0,INDIRECT("INPUT!$D$9"),"")</f>
        <v/>
      </c>
      <c r="B11" s="45" t="str">
        <f ca="1">IF(DATA!G120&gt;0,INDIRECT("INPUT!$D$10"),"")</f>
        <v/>
      </c>
      <c r="C11" s="45" t="str">
        <f ca="1">IF(DATA!G120&gt;0,INDIRECT("INPUT!$D$15"),"")</f>
        <v/>
      </c>
      <c r="D11" s="45" t="str">
        <f ca="1">IF(DATA!G120&gt;0,INDIRECT("INPUT!$D$11"),"")</f>
        <v/>
      </c>
      <c r="E11" s="45" t="str">
        <f ca="1">IF(DATA!G120&gt;0,INDIRECT("INPUT!$F$12"),"")</f>
        <v/>
      </c>
      <c r="F11" s="45" t="str">
        <f ca="1">IF(DATA!G120&gt;0,INDIRECT("INPUT!$D$12"),"")</f>
        <v/>
      </c>
      <c r="G11" s="45" t="str">
        <f ca="1">IF(DATA!G120&gt;0,INDIRECT("INPUT!$D$13"),"")</f>
        <v/>
      </c>
      <c r="H11" s="45" t="str">
        <f ca="1">IF(DATA!G120&gt;0,IF(ISBLANK(INDIRECT("INPUT!$D$14")),"",INDIRECT("INPUT!$D$14")),"")</f>
        <v/>
      </c>
      <c r="I11" s="45" t="str">
        <f>IF(DATA!G120&gt;0,DATA!$D$101,"")</f>
        <v/>
      </c>
      <c r="J11" s="45" t="str">
        <f>IF(DATA!G120&gt;0,DATA!$F$101,"")</f>
        <v/>
      </c>
      <c r="K11" s="45" t="str">
        <f ca="1">IF(DATA!G120&gt;0,IF(ISBLANK(INDIRECT("INPUT!$F$18")),"",INDIRECT("INPUT!$F$18")),"")</f>
        <v/>
      </c>
      <c r="L11" s="45" t="str">
        <f ca="1">IF(DATA!G120&gt;0,IF(ISBLANK(INDIRECT("INPUT!$L$18")),"",INDIRECT("INPUT!$L$18")),"")</f>
        <v/>
      </c>
      <c r="M11" s="45" t="str">
        <f>IF(DATA!G120&gt;0,DATA!$J$101,"")</f>
        <v/>
      </c>
      <c r="N11" s="45" t="str">
        <f ca="1">IF(DATA!G120&gt;0,IF(ISBLANK(CONCATENATE(INDIRECT("INPUT!$D$21"),INDIRECT("A!$G$4"))),"",CONCATENATE(INDIRECT("INPUT!$D$21"),INDIRECT("A!$G$4"))),"")</f>
        <v/>
      </c>
      <c r="O11" s="45" t="str">
        <f>IF(DATA!G120&gt;0,DATA!M120,"")</f>
        <v/>
      </c>
      <c r="P11" s="45" t="str">
        <f>IF(DATA!G120&gt;0,DATA!$L$101,"")</f>
        <v/>
      </c>
      <c r="Q11" s="45" t="str">
        <f ca="1">IF(DATA!G120&gt;0,IF(DATA!H120,INDIRECT("INPUT!$O$18"),INDIRECT("INPUT!D80")),"")</f>
        <v/>
      </c>
      <c r="R11" s="45" t="str">
        <f ca="1">IF(DATA!G120&gt;0,IF(DATA!H120,INDIRECT("INPUT!$O$21"),INDIRECT("INPUT!F82")),"")</f>
        <v/>
      </c>
      <c r="S11" s="45" t="str">
        <f ca="1">IF(DATA!G120&gt;0,IF(DATA!H120,INDIRECT("INPUT!$O$20"),INDIRECT("INPUT!D82")),"")</f>
        <v/>
      </c>
      <c r="T11" s="45" t="str">
        <f ca="1">IF(DATA!G120&gt;0,IF(DATA!H120,INDIRECT("INPUT!$O$22"),INDIRECT("INPUT!D83")),"")</f>
        <v/>
      </c>
      <c r="U11" s="45" t="str">
        <f ca="1">IF(DATA!G120&gt;0,IF(DATA!H120,INDIRECT("INPUT!$O$23"),IF(ISBLANK(INDIRECT("INPUT!$D$84")),"",INDIRECT("INPUT!$D$84"))),"")</f>
        <v/>
      </c>
      <c r="V11" s="45" t="str">
        <f ca="1">IF(DATA!G120&gt;0,IF(DATA!H120,INDIRECT("INPUT!$O$19"),INDIRECT("INPUT!D81")),"")</f>
        <v/>
      </c>
      <c r="W11" s="45" t="str">
        <f ca="1">IF(DATA!G120&gt;0,IF(ISBLANK(INDIRECT("INPUT!$D$23")),"",INDIRECT("INPUT!$D$23")),"")</f>
        <v/>
      </c>
      <c r="X11" s="45" t="str">
        <f ca="1">IF(DATA!G120&gt;0,INDIRECT("INPUT!$K$7"),"")</f>
        <v/>
      </c>
      <c r="Y11" s="45" t="str">
        <f>IF(DATA!G120&gt;0,DATA!$H$101,"")</f>
        <v/>
      </c>
      <c r="Z11" s="45" t="str">
        <f>IF(DATA!G120&gt;0,DATA!G120,"")</f>
        <v/>
      </c>
      <c r="AA11" s="45" t="str">
        <f ca="1">IF(DATA!G120&gt;0,INDIRECT("INPUT!$U$4"),"")</f>
        <v/>
      </c>
      <c r="AB11" s="45" t="str">
        <f ca="1">IF(DATA!G120&gt;0,INDIRECT("INPUT!$M$1"),"")</f>
        <v/>
      </c>
      <c r="AC11" s="45" t="str">
        <f>IF(DATA!G120&gt;0,IF(DATA!H120,"ご注文者と同じ","先様に直接お届け"),"")</f>
        <v/>
      </c>
      <c r="AD11" s="45" t="str">
        <f ca="1">IF(DATA!G120&gt;0,INDIRECT("INPUT!$J$11"),"")</f>
        <v/>
      </c>
      <c r="AE11" s="45" t="str">
        <f ca="1">IF(DATA!G120&gt;0,INDIRECT("INPUT!$J$12"),"")</f>
        <v/>
      </c>
      <c r="AF11" s="45" t="str">
        <f ca="1">IF(DATA!G120&gt;0,INDIRECT("INPUT!$L$12"),"")</f>
        <v/>
      </c>
      <c r="AG11" s="45" t="str">
        <f ca="1">IF(DATA!G120&gt;0,INDIRECT("INPUT!$J$13"),"")</f>
        <v/>
      </c>
      <c r="AH11" s="45" t="str">
        <f ca="1">IF(DATA!G120&gt;0,INDIRECT("INPUT!$J$14"),"")</f>
        <v/>
      </c>
      <c r="AI11" s="45" t="str">
        <f>IF(DATA!G120&gt;0,DATA!$B$103,"")</f>
        <v/>
      </c>
      <c r="AJ11" s="45" t="str">
        <f>IF(DATA!G120&gt;0,DATA!$BO$103,"")</f>
        <v/>
      </c>
      <c r="AK11" s="163"/>
      <c r="AL11" s="163"/>
      <c r="AM11" s="163"/>
      <c r="AN11" s="102" t="str">
        <f>IF(DATA!G120&gt;0,DATA!$CA$100,"")</f>
        <v/>
      </c>
      <c r="AO11" s="102" t="str">
        <f>IF(DATA!G120&gt;0,M!$J$1,"")</f>
        <v/>
      </c>
      <c r="AP11" s="102" t="str">
        <f>IF(DATA!G120&gt;0,M!$J$2,"")</f>
        <v/>
      </c>
      <c r="AQ11" s="102" t="str">
        <f>IF(DATA!G120&gt;0,M!$J$3,"")</f>
        <v/>
      </c>
    </row>
    <row r="12" spans="1:43">
      <c r="A12" s="45" t="str">
        <f ca="1">IF(DATA!G121&gt;0,INDIRECT("INPUT!$D$9"),"")</f>
        <v/>
      </c>
      <c r="B12" s="45" t="str">
        <f ca="1">IF(DATA!G121&gt;0,INDIRECT("INPUT!$D$10"),"")</f>
        <v/>
      </c>
      <c r="C12" s="45" t="str">
        <f ca="1">IF(DATA!G121&gt;0,INDIRECT("INPUT!$D$15"),"")</f>
        <v/>
      </c>
      <c r="D12" s="45" t="str">
        <f ca="1">IF(DATA!G121&gt;0,INDIRECT("INPUT!$D$11"),"")</f>
        <v/>
      </c>
      <c r="E12" s="45" t="str">
        <f ca="1">IF(DATA!G121&gt;0,INDIRECT("INPUT!$F$12"),"")</f>
        <v/>
      </c>
      <c r="F12" s="45" t="str">
        <f ca="1">IF(DATA!G121&gt;0,INDIRECT("INPUT!$D$12"),"")</f>
        <v/>
      </c>
      <c r="G12" s="45" t="str">
        <f ca="1">IF(DATA!G121&gt;0,INDIRECT("INPUT!$D$13"),"")</f>
        <v/>
      </c>
      <c r="H12" s="45" t="str">
        <f ca="1">IF(DATA!G121&gt;0,IF(ISBLANK(INDIRECT("INPUT!$D$14")),"",INDIRECT("INPUT!$D$14")),"")</f>
        <v/>
      </c>
      <c r="I12" s="45" t="str">
        <f>IF(DATA!G121&gt;0,DATA!$D$101,"")</f>
        <v/>
      </c>
      <c r="J12" s="45" t="str">
        <f>IF(DATA!G121&gt;0,DATA!$F$101,"")</f>
        <v/>
      </c>
      <c r="K12" s="45" t="str">
        <f ca="1">IF(DATA!G121&gt;0,IF(ISBLANK(INDIRECT("INPUT!$F$18")),"",INDIRECT("INPUT!$F$18")),"")</f>
        <v/>
      </c>
      <c r="L12" s="45" t="str">
        <f ca="1">IF(DATA!G121&gt;0,IF(ISBLANK(INDIRECT("INPUT!$L$18")),"",INDIRECT("INPUT!$L$18")),"")</f>
        <v/>
      </c>
      <c r="M12" s="45" t="str">
        <f>IF(DATA!G121&gt;0,DATA!$J$101,"")</f>
        <v/>
      </c>
      <c r="N12" s="45" t="str">
        <f ca="1">IF(DATA!G121&gt;0,IF(ISBLANK(CONCATENATE(INDIRECT("INPUT!$D$21"),INDIRECT("A!$G$4"))),"",CONCATENATE(INDIRECT("INPUT!$D$21"),INDIRECT("A!$G$4"))),"")</f>
        <v/>
      </c>
      <c r="O12" s="45" t="str">
        <f>IF(DATA!G121&gt;0,DATA!M121,"")</f>
        <v/>
      </c>
      <c r="P12" s="45" t="str">
        <f>IF(DATA!G121&gt;0,DATA!$L$101,"")</f>
        <v/>
      </c>
      <c r="Q12" s="45" t="str">
        <f ca="1">IF(DATA!G121&gt;0,IF(DATA!H121,INDIRECT("INPUT!$O$18"),INDIRECT("INPUT!D86")),"")</f>
        <v/>
      </c>
      <c r="R12" s="45" t="str">
        <f ca="1">IF(DATA!G121&gt;0,IF(DATA!H121,INDIRECT("INPUT!$O$21"),INDIRECT("INPUT!F88")),"")</f>
        <v/>
      </c>
      <c r="S12" s="45" t="str">
        <f ca="1">IF(DATA!G121&gt;0,IF(DATA!H121,INDIRECT("INPUT!$O$20"),INDIRECT("INPUT!D88")),"")</f>
        <v/>
      </c>
      <c r="T12" s="45" t="str">
        <f ca="1">IF(DATA!G121&gt;0,IF(DATA!H121,INDIRECT("INPUT!$O$22"),INDIRECT("INPUT!D89")),"")</f>
        <v/>
      </c>
      <c r="U12" s="45" t="str">
        <f ca="1">IF(DATA!G121&gt;0,IF(DATA!H121,INDIRECT("INPUT!$O$23"),IF(ISBLANK(INDIRECT("INPUT!$D$90")),"",INDIRECT("INPUT!$D$90"))),"")</f>
        <v/>
      </c>
      <c r="V12" s="45" t="str">
        <f ca="1">IF(DATA!G121&gt;0,IF(DATA!H121,INDIRECT("INPUT!$O$19"),INDIRECT("INPUT!D87")),"")</f>
        <v/>
      </c>
      <c r="W12" s="45" t="str">
        <f ca="1">IF(DATA!G121&gt;0,IF(ISBLANK(INDIRECT("INPUT!$D$23")),"",INDIRECT("INPUT!$D$23")),"")</f>
        <v/>
      </c>
      <c r="X12" s="45" t="str">
        <f ca="1">IF(DATA!G121&gt;0,INDIRECT("INPUT!$K$7"),"")</f>
        <v/>
      </c>
      <c r="Y12" s="45" t="str">
        <f>IF(DATA!G121&gt;0,DATA!$H$101,"")</f>
        <v/>
      </c>
      <c r="Z12" s="45" t="str">
        <f>IF(DATA!G121&gt;0,DATA!G121,"")</f>
        <v/>
      </c>
      <c r="AA12" s="45" t="str">
        <f ca="1">IF(DATA!G121&gt;0,INDIRECT("INPUT!$U$4"),"")</f>
        <v/>
      </c>
      <c r="AB12" s="45" t="str">
        <f ca="1">IF(DATA!G121&gt;0,INDIRECT("INPUT!$M$1"),"")</f>
        <v/>
      </c>
      <c r="AC12" s="45" t="str">
        <f>IF(DATA!G121&gt;0,IF(DATA!H121,"ご注文者と同じ","先様に直接お届け"),"")</f>
        <v/>
      </c>
      <c r="AD12" s="45" t="str">
        <f ca="1">IF(DATA!G121&gt;0,INDIRECT("INPUT!$J$11"),"")</f>
        <v/>
      </c>
      <c r="AE12" s="45" t="str">
        <f ca="1">IF(DATA!G121&gt;0,INDIRECT("INPUT!$J$12"),"")</f>
        <v/>
      </c>
      <c r="AF12" s="45" t="str">
        <f ca="1">IF(DATA!G121&gt;0,INDIRECT("INPUT!$L$12"),"")</f>
        <v/>
      </c>
      <c r="AG12" s="45" t="str">
        <f ca="1">IF(DATA!G121&gt;0,INDIRECT("INPUT!$J$13"),"")</f>
        <v/>
      </c>
      <c r="AH12" s="45" t="str">
        <f ca="1">IF(DATA!G121&gt;0,INDIRECT("INPUT!$J$14"),"")</f>
        <v/>
      </c>
      <c r="AI12" s="45" t="str">
        <f>IF(DATA!G121&gt;0,DATA!$B$103,"")</f>
        <v/>
      </c>
      <c r="AJ12" s="45" t="str">
        <f>IF(DATA!G121&gt;0,DATA!$BO$103,"")</f>
        <v/>
      </c>
      <c r="AK12" s="163"/>
      <c r="AL12" s="163"/>
      <c r="AM12" s="163"/>
      <c r="AN12" s="102" t="str">
        <f>IF(DATA!G121&gt;0,DATA!$CA$100,"")</f>
        <v/>
      </c>
      <c r="AO12" s="102" t="str">
        <f>IF(DATA!G121&gt;0,M!$J$1,"")</f>
        <v/>
      </c>
      <c r="AP12" s="102" t="str">
        <f>IF(DATA!G121&gt;0,M!$J$2,"")</f>
        <v/>
      </c>
      <c r="AQ12" s="102" t="str">
        <f>IF(DATA!G121&gt;0,M!$J$3,"")</f>
        <v/>
      </c>
    </row>
    <row r="13" spans="1:43">
      <c r="A13" s="45" t="str">
        <f ca="1">IF(DATA!G122&gt;0,INDIRECT("INPUT!$D$9"),"")</f>
        <v/>
      </c>
      <c r="B13" s="45" t="str">
        <f ca="1">IF(DATA!G122&gt;0,INDIRECT("INPUT!$D$10"),"")</f>
        <v/>
      </c>
      <c r="C13" s="45" t="str">
        <f ca="1">IF(DATA!G122&gt;0,INDIRECT("INPUT!$D$15"),"")</f>
        <v/>
      </c>
      <c r="D13" s="45" t="str">
        <f ca="1">IF(DATA!G122&gt;0,INDIRECT("INPUT!$D$11"),"")</f>
        <v/>
      </c>
      <c r="E13" s="45" t="str">
        <f ca="1">IF(DATA!G122&gt;0,INDIRECT("INPUT!$F$12"),"")</f>
        <v/>
      </c>
      <c r="F13" s="45" t="str">
        <f ca="1">IF(DATA!G122&gt;0,INDIRECT("INPUT!$D$12"),"")</f>
        <v/>
      </c>
      <c r="G13" s="45" t="str">
        <f ca="1">IF(DATA!G122&gt;0,INDIRECT("INPUT!$D$13"),"")</f>
        <v/>
      </c>
      <c r="H13" s="45" t="str">
        <f ca="1">IF(DATA!G122&gt;0,IF(ISBLANK(INDIRECT("INPUT!$D$14")),"",INDIRECT("INPUT!$D$14")),"")</f>
        <v/>
      </c>
      <c r="I13" s="45" t="str">
        <f>IF(DATA!G122&gt;0,DATA!$D$101,"")</f>
        <v/>
      </c>
      <c r="J13" s="45" t="str">
        <f>IF(DATA!G122&gt;0,DATA!$F$101,"")</f>
        <v/>
      </c>
      <c r="K13" s="45" t="str">
        <f ca="1">IF(DATA!G122&gt;0,IF(ISBLANK(INDIRECT("INPUT!$F$18")),"",INDIRECT("INPUT!$F$18")),"")</f>
        <v/>
      </c>
      <c r="L13" s="45" t="str">
        <f ca="1">IF(DATA!G122&gt;0,IF(ISBLANK(INDIRECT("INPUT!$L$18")),"",INDIRECT("INPUT!$L$18")),"")</f>
        <v/>
      </c>
      <c r="M13" s="45" t="str">
        <f>IF(DATA!G122&gt;0,DATA!$J$101,"")</f>
        <v/>
      </c>
      <c r="N13" s="45" t="str">
        <f ca="1">IF(DATA!G122&gt;0,IF(ISBLANK(CONCATENATE(INDIRECT("INPUT!$D$21"),INDIRECT("A!$G$4"))),"",CONCATENATE(INDIRECT("INPUT!$D$21"),INDIRECT("A!$G$4"))),"")</f>
        <v/>
      </c>
      <c r="O13" s="45" t="str">
        <f>IF(DATA!G122&gt;0,DATA!M122,"")</f>
        <v/>
      </c>
      <c r="P13" s="45" t="str">
        <f>IF(DATA!G122&gt;0,DATA!$L$101,"")</f>
        <v/>
      </c>
      <c r="Q13" s="45" t="str">
        <f ca="1">IF(DATA!G122&gt;0,IF(DATA!H122,INDIRECT("INPUT!$O$18"),INDIRECT("INPUT!D92")),"")</f>
        <v/>
      </c>
      <c r="R13" s="45" t="str">
        <f ca="1">IF(DATA!G122&gt;0,IF(DATA!H122,INDIRECT("INPUT!$O$21"),INDIRECT("INPUT!F94")),"")</f>
        <v/>
      </c>
      <c r="S13" s="45" t="str">
        <f ca="1">IF(DATA!G122&gt;0,IF(DATA!H122,INDIRECT("INPUT!$O$20"),INDIRECT("INPUT!D94")),"")</f>
        <v/>
      </c>
      <c r="T13" s="45" t="str">
        <f ca="1">IF(DATA!G122&gt;0,IF(DATA!H122,INDIRECT("INPUT!$O$22"),INDIRECT("INPUT!D95")),"")</f>
        <v/>
      </c>
      <c r="U13" s="45" t="str">
        <f ca="1">IF(DATA!G122&gt;0,IF(DATA!H122,INDIRECT("INPUT!$O$23"),IF(ISBLANK(INDIRECT("INPUT!$D$96")),"",INDIRECT("INPUT!$D$96"))),"")</f>
        <v/>
      </c>
      <c r="V13" s="45" t="str">
        <f ca="1">IF(DATA!G122&gt;0,IF(DATA!H122,INDIRECT("INPUT!$O$19"),INDIRECT("INPUT!D93")),"")</f>
        <v/>
      </c>
      <c r="W13" s="45" t="str">
        <f ca="1">IF(DATA!G122&gt;0,IF(ISBLANK(INDIRECT("INPUT!$D$23")),"",INDIRECT("INPUT!$D$23")),"")</f>
        <v/>
      </c>
      <c r="X13" s="45" t="str">
        <f ca="1">IF(DATA!G122&gt;0,INDIRECT("INPUT!$K$7"),"")</f>
        <v/>
      </c>
      <c r="Y13" s="45" t="str">
        <f>IF(DATA!G122&gt;0,DATA!$H$101,"")</f>
        <v/>
      </c>
      <c r="Z13" s="45" t="str">
        <f>IF(DATA!G122&gt;0,DATA!G122,"")</f>
        <v/>
      </c>
      <c r="AA13" s="45" t="str">
        <f ca="1">IF(DATA!G122&gt;0,INDIRECT("INPUT!$U$4"),"")</f>
        <v/>
      </c>
      <c r="AB13" s="45" t="str">
        <f ca="1">IF(DATA!G122&gt;0,INDIRECT("INPUT!$M$1"),"")</f>
        <v/>
      </c>
      <c r="AC13" s="45" t="str">
        <f>IF(DATA!G122&gt;0,IF(DATA!H122,"ご注文者と同じ","先様に直接お届け"),"")</f>
        <v/>
      </c>
      <c r="AD13" s="45" t="str">
        <f ca="1">IF(DATA!G122&gt;0,INDIRECT("INPUT!$J$11"),"")</f>
        <v/>
      </c>
      <c r="AE13" s="45" t="str">
        <f ca="1">IF(DATA!G122&gt;0,INDIRECT("INPUT!$J$12"),"")</f>
        <v/>
      </c>
      <c r="AF13" s="45" t="str">
        <f ca="1">IF(DATA!G122&gt;0,INDIRECT("INPUT!$L$12"),"")</f>
        <v/>
      </c>
      <c r="AG13" s="45" t="str">
        <f ca="1">IF(DATA!G122&gt;0,INDIRECT("INPUT!$J$13"),"")</f>
        <v/>
      </c>
      <c r="AH13" s="45" t="str">
        <f ca="1">IF(DATA!G122&gt;0,INDIRECT("INPUT!$J$14"),"")</f>
        <v/>
      </c>
      <c r="AI13" s="45" t="str">
        <f>IF(DATA!G122&gt;0,DATA!$B$103,"")</f>
        <v/>
      </c>
      <c r="AJ13" s="45" t="str">
        <f>IF(DATA!G122&gt;0,DATA!$BO$103,"")</f>
        <v/>
      </c>
      <c r="AK13" s="163"/>
      <c r="AL13" s="163"/>
      <c r="AM13" s="163"/>
      <c r="AN13" s="102" t="str">
        <f>IF(DATA!G122&gt;0,DATA!$CA$100,"")</f>
        <v/>
      </c>
      <c r="AO13" s="102" t="str">
        <f>IF(DATA!G122&gt;0,M!$J$1,"")</f>
        <v/>
      </c>
      <c r="AP13" s="102" t="str">
        <f>IF(DATA!G122&gt;0,M!$J$2,"")</f>
        <v/>
      </c>
      <c r="AQ13" s="102" t="str">
        <f>IF(DATA!G122&gt;0,M!$J$3,"")</f>
        <v/>
      </c>
    </row>
    <row r="14" spans="1:43">
      <c r="A14" s="45" t="str">
        <f ca="1">IF(DATA!G123&gt;0,INDIRECT("INPUT!$D$9"),"")</f>
        <v/>
      </c>
      <c r="B14" s="45" t="str">
        <f ca="1">IF(DATA!G123&gt;0,INDIRECT("INPUT!$D$10"),"")</f>
        <v/>
      </c>
      <c r="C14" s="45" t="str">
        <f ca="1">IF(DATA!G123&gt;0,INDIRECT("INPUT!$D$15"),"")</f>
        <v/>
      </c>
      <c r="D14" s="45" t="str">
        <f ca="1">IF(DATA!G123&gt;0,INDIRECT("INPUT!$D$11"),"")</f>
        <v/>
      </c>
      <c r="E14" s="45" t="str">
        <f ca="1">IF(DATA!G123&gt;0,INDIRECT("INPUT!$F$12"),"")</f>
        <v/>
      </c>
      <c r="F14" s="45" t="str">
        <f ca="1">IF(DATA!G123&gt;0,INDIRECT("INPUT!$D$12"),"")</f>
        <v/>
      </c>
      <c r="G14" s="45" t="str">
        <f ca="1">IF(DATA!G123&gt;0,INDIRECT("INPUT!$D$13"),"")</f>
        <v/>
      </c>
      <c r="H14" s="45" t="str">
        <f ca="1">IF(DATA!G123&gt;0,IF(ISBLANK(INDIRECT("INPUT!$D$14")),"",INDIRECT("INPUT!$D$14")),"")</f>
        <v/>
      </c>
      <c r="I14" s="45" t="str">
        <f>IF(DATA!G123&gt;0,DATA!$D$101,"")</f>
        <v/>
      </c>
      <c r="J14" s="45" t="str">
        <f>IF(DATA!G123&gt;0,DATA!$F$101,"")</f>
        <v/>
      </c>
      <c r="K14" s="45" t="str">
        <f ca="1">IF(DATA!G123&gt;0,IF(ISBLANK(INDIRECT("INPUT!$F$18")),"",INDIRECT("INPUT!$F$18")),"")</f>
        <v/>
      </c>
      <c r="L14" s="45" t="str">
        <f ca="1">IF(DATA!G123&gt;0,IF(ISBLANK(INDIRECT("INPUT!$L$18")),"",INDIRECT("INPUT!$L$18")),"")</f>
        <v/>
      </c>
      <c r="M14" s="45" t="str">
        <f>IF(DATA!G123&gt;0,DATA!$J$101,"")</f>
        <v/>
      </c>
      <c r="N14" s="45" t="str">
        <f ca="1">IF(DATA!G123&gt;0,IF(ISBLANK(CONCATENATE(INDIRECT("INPUT!$D$21"),INDIRECT("A!$G$4"))),"",CONCATENATE(INDIRECT("INPUT!$D$21"),INDIRECT("A!$G$4"))),"")</f>
        <v/>
      </c>
      <c r="O14" s="45" t="str">
        <f>IF(DATA!G123&gt;0,DATA!M123,"")</f>
        <v/>
      </c>
      <c r="P14" s="45" t="str">
        <f>IF(DATA!G123&gt;0,DATA!$L$101,"")</f>
        <v/>
      </c>
      <c r="Q14" s="45" t="str">
        <f ca="1">IF(DATA!G123&gt;0,IF(DATA!H123,INDIRECT("INPUT!$O$18"),INDIRECT("INPUT!D98")),"")</f>
        <v/>
      </c>
      <c r="R14" s="45" t="str">
        <f ca="1">IF(DATA!G123&gt;0,IF(DATA!H123,INDIRECT("INPUT!$O$21"),INDIRECT("INPUT!F100")),"")</f>
        <v/>
      </c>
      <c r="S14" s="45" t="str">
        <f ca="1">IF(DATA!G123&gt;0,IF(DATA!H123,INDIRECT("INPUT!$O$20"),INDIRECT("INPUT!D100")),"")</f>
        <v/>
      </c>
      <c r="T14" s="45" t="str">
        <f ca="1">IF(DATA!G123&gt;0,IF(DATA!H123,INDIRECT("INPUT!$O$22"),INDIRECT("INPUT!D101")),"")</f>
        <v/>
      </c>
      <c r="U14" s="45" t="str">
        <f ca="1">IF(DATA!G123&gt;0,IF(DATA!H123,INDIRECT("INPUT!$O$23"),IF(ISBLANK(INDIRECT("INPUT!$D$102")),"",INDIRECT("INPUT!$D$102"))),"")</f>
        <v/>
      </c>
      <c r="V14" s="45" t="str">
        <f ca="1">IF(DATA!G123&gt;0,IF(DATA!H123,INDIRECT("INPUT!$O$19"),INDIRECT("INPUT!D99")),"")</f>
        <v/>
      </c>
      <c r="W14" s="45" t="str">
        <f ca="1">IF(DATA!G123&gt;0,IF(ISBLANK(INDIRECT("INPUT!$D$23")),"",INDIRECT("INPUT!$D$23")),"")</f>
        <v/>
      </c>
      <c r="X14" s="45" t="str">
        <f ca="1">IF(DATA!G123&gt;0,INDIRECT("INPUT!$K$7"),"")</f>
        <v/>
      </c>
      <c r="Y14" s="45" t="str">
        <f>IF(DATA!G123&gt;0,DATA!$H$101,"")</f>
        <v/>
      </c>
      <c r="Z14" s="45" t="str">
        <f>IF(DATA!G123&gt;0,DATA!G123,"")</f>
        <v/>
      </c>
      <c r="AA14" s="45" t="str">
        <f ca="1">IF(DATA!G123&gt;0,INDIRECT("INPUT!$U$4"),"")</f>
        <v/>
      </c>
      <c r="AB14" s="45" t="str">
        <f ca="1">IF(DATA!G123&gt;0,INDIRECT("INPUT!$M$1"),"")</f>
        <v/>
      </c>
      <c r="AC14" s="45" t="str">
        <f>IF(DATA!G123&gt;0,IF(DATA!H123,"ご注文者と同じ","先様に直接お届け"),"")</f>
        <v/>
      </c>
      <c r="AD14" s="45" t="str">
        <f ca="1">IF(DATA!G123&gt;0,INDIRECT("INPUT!$J$11"),"")</f>
        <v/>
      </c>
      <c r="AE14" s="45" t="str">
        <f ca="1">IF(DATA!G123&gt;0,INDIRECT("INPUT!$J$12"),"")</f>
        <v/>
      </c>
      <c r="AF14" s="45" t="str">
        <f ca="1">IF(DATA!G123&gt;0,INDIRECT("INPUT!$L$12"),"")</f>
        <v/>
      </c>
      <c r="AG14" s="45" t="str">
        <f ca="1">IF(DATA!G123&gt;0,INDIRECT("INPUT!$J$13"),"")</f>
        <v/>
      </c>
      <c r="AH14" s="45" t="str">
        <f ca="1">IF(DATA!G123&gt;0,INDIRECT("INPUT!$J$14"),"")</f>
        <v/>
      </c>
      <c r="AI14" s="45" t="str">
        <f>IF(DATA!G123&gt;0,DATA!$B$103,"")</f>
        <v/>
      </c>
      <c r="AJ14" s="45" t="str">
        <f>IF(DATA!G123&gt;0,DATA!$BO$103,"")</f>
        <v/>
      </c>
      <c r="AK14" s="163"/>
      <c r="AL14" s="163"/>
      <c r="AM14" s="163"/>
      <c r="AN14" s="102" t="str">
        <f>IF(DATA!G123&gt;0,DATA!$CA$100,"")</f>
        <v/>
      </c>
      <c r="AO14" s="102" t="str">
        <f>IF(DATA!G123&gt;0,M!$J$1,"")</f>
        <v/>
      </c>
      <c r="AP14" s="102" t="str">
        <f>IF(DATA!G123&gt;0,M!$J$2,"")</f>
        <v/>
      </c>
      <c r="AQ14" s="102" t="str">
        <f>IF(DATA!G123&gt;0,M!$J$3,"")</f>
        <v/>
      </c>
    </row>
    <row r="15" spans="1:43">
      <c r="A15" s="45" t="str">
        <f ca="1">IF(DATA!G124&gt;0,INDIRECT("INPUT!$D$9"),"")</f>
        <v/>
      </c>
      <c r="B15" s="45" t="str">
        <f ca="1">IF(DATA!G124&gt;0,INDIRECT("INPUT!$D$10"),"")</f>
        <v/>
      </c>
      <c r="C15" s="45" t="str">
        <f ca="1">IF(DATA!G124&gt;0,INDIRECT("INPUT!$D$15"),"")</f>
        <v/>
      </c>
      <c r="D15" s="45" t="str">
        <f ca="1">IF(DATA!G124&gt;0,INDIRECT("INPUT!$D$11"),"")</f>
        <v/>
      </c>
      <c r="E15" s="45" t="str">
        <f ca="1">IF(DATA!G124&gt;0,INDIRECT("INPUT!$F$12"),"")</f>
        <v/>
      </c>
      <c r="F15" s="45" t="str">
        <f ca="1">IF(DATA!G124&gt;0,INDIRECT("INPUT!$D$12"),"")</f>
        <v/>
      </c>
      <c r="G15" s="45" t="str">
        <f ca="1">IF(DATA!G124&gt;0,INDIRECT("INPUT!$D$13"),"")</f>
        <v/>
      </c>
      <c r="H15" s="45" t="str">
        <f ca="1">IF(DATA!G124&gt;0,IF(ISBLANK(INDIRECT("INPUT!$D$14")),"",INDIRECT("INPUT!$D$14")),"")</f>
        <v/>
      </c>
      <c r="I15" s="45" t="str">
        <f>IF(DATA!G124&gt;0,DATA!$D$101,"")</f>
        <v/>
      </c>
      <c r="J15" s="45" t="str">
        <f>IF(DATA!G124&gt;0,DATA!$F$101,"")</f>
        <v/>
      </c>
      <c r="K15" s="45" t="str">
        <f ca="1">IF(DATA!G124&gt;0,IF(ISBLANK(INDIRECT("INPUT!$F$18")),"",INDIRECT("INPUT!$F$18")),"")</f>
        <v/>
      </c>
      <c r="L15" s="45" t="str">
        <f ca="1">IF(DATA!G124&gt;0,IF(ISBLANK(INDIRECT("INPUT!$L$18")),"",INDIRECT("INPUT!$L$18")),"")</f>
        <v/>
      </c>
      <c r="M15" s="45" t="str">
        <f>IF(DATA!G124&gt;0,DATA!$J$101,"")</f>
        <v/>
      </c>
      <c r="N15" s="45" t="str">
        <f ca="1">IF(DATA!G124&gt;0,IF(ISBLANK(CONCATENATE(INDIRECT("INPUT!$D$21"),INDIRECT("A!$G$4"))),"",CONCATENATE(INDIRECT("INPUT!$D$21"),INDIRECT("A!$G$4"))),"")</f>
        <v/>
      </c>
      <c r="O15" s="45" t="str">
        <f>IF(DATA!G124&gt;0,DATA!M124,"")</f>
        <v/>
      </c>
      <c r="P15" s="45" t="str">
        <f>IF(DATA!G124&gt;0,DATA!$L$101,"")</f>
        <v/>
      </c>
      <c r="Q15" s="45" t="str">
        <f ca="1">IF(DATA!G124&gt;0,IF(DATA!H124,INDIRECT("INPUT!$O$18"),INDIRECT("INPUT!D104")),"")</f>
        <v/>
      </c>
      <c r="R15" s="45" t="str">
        <f ca="1">IF(DATA!G124&gt;0,IF(DATA!H124,INDIRECT("INPUT!$O$21"),INDIRECT("INPUT!F106")),"")</f>
        <v/>
      </c>
      <c r="S15" s="45" t="str">
        <f ca="1">IF(DATA!G124&gt;0,IF(DATA!H124,INDIRECT("INPUT!$O$20"),INDIRECT("INPUT!D106")),"")</f>
        <v/>
      </c>
      <c r="T15" s="45" t="str">
        <f ca="1">IF(DATA!G124&gt;0,IF(DATA!H124,INDIRECT("INPUT!$O$22"),INDIRECT("INPUT!D107")),"")</f>
        <v/>
      </c>
      <c r="U15" s="45" t="str">
        <f ca="1">IF(DATA!G124&gt;0,IF(DATA!H124,INDIRECT("INPUT!$O$23"),IF(ISBLANK(INDIRECT("INPUT!$D$108")),"",INDIRECT("INPUT!$D$108"))),"")</f>
        <v/>
      </c>
      <c r="V15" s="45" t="str">
        <f ca="1">IF(DATA!G124&gt;0,IF(DATA!H124,INDIRECT("INPUT!$O$19"),INDIRECT("INPUT!D105")),"")</f>
        <v/>
      </c>
      <c r="W15" s="45" t="str">
        <f ca="1">IF(DATA!G124&gt;0,IF(ISBLANK(INDIRECT("INPUT!$D$23")),"",INDIRECT("INPUT!$D$23")),"")</f>
        <v/>
      </c>
      <c r="X15" s="45" t="str">
        <f ca="1">IF(DATA!G124&gt;0,INDIRECT("INPUT!$K$7"),"")</f>
        <v/>
      </c>
      <c r="Y15" s="45" t="str">
        <f>IF(DATA!G124&gt;0,DATA!$H$101,"")</f>
        <v/>
      </c>
      <c r="Z15" s="45" t="str">
        <f>IF(DATA!G124&gt;0,DATA!G124,"")</f>
        <v/>
      </c>
      <c r="AA15" s="45" t="str">
        <f ca="1">IF(DATA!G124&gt;0,INDIRECT("INPUT!$U$4"),"")</f>
        <v/>
      </c>
      <c r="AB15" s="45" t="str">
        <f ca="1">IF(DATA!G124&gt;0,INDIRECT("INPUT!$M$1"),"")</f>
        <v/>
      </c>
      <c r="AC15" s="45" t="str">
        <f>IF(DATA!G124&gt;0,IF(DATA!H124,"ご注文者と同じ","先様に直接お届け"),"")</f>
        <v/>
      </c>
      <c r="AD15" s="45" t="str">
        <f ca="1">IF(DATA!G124&gt;0,INDIRECT("INPUT!$J$11"),"")</f>
        <v/>
      </c>
      <c r="AE15" s="45" t="str">
        <f ca="1">IF(DATA!G124&gt;0,INDIRECT("INPUT!$J$12"),"")</f>
        <v/>
      </c>
      <c r="AF15" s="45" t="str">
        <f ca="1">IF(DATA!G124&gt;0,INDIRECT("INPUT!$L$12"),"")</f>
        <v/>
      </c>
      <c r="AG15" s="45" t="str">
        <f ca="1">IF(DATA!G124&gt;0,INDIRECT("INPUT!$J$13"),"")</f>
        <v/>
      </c>
      <c r="AH15" s="45" t="str">
        <f ca="1">IF(DATA!G124&gt;0,INDIRECT("INPUT!$J$14"),"")</f>
        <v/>
      </c>
      <c r="AI15" s="45" t="str">
        <f>IF(DATA!G124&gt;0,DATA!$B$103,"")</f>
        <v/>
      </c>
      <c r="AJ15" s="45" t="str">
        <f>IF(DATA!G124&gt;0,DATA!$BO$103,"")</f>
        <v/>
      </c>
      <c r="AK15" s="163"/>
      <c r="AL15" s="163"/>
      <c r="AM15" s="163"/>
      <c r="AN15" s="102" t="str">
        <f>IF(DATA!G124&gt;0,DATA!$CA$100,"")</f>
        <v/>
      </c>
      <c r="AO15" s="102" t="str">
        <f>IF(DATA!G124&gt;0,M!$J$1,"")</f>
        <v/>
      </c>
      <c r="AP15" s="102" t="str">
        <f>IF(DATA!G124&gt;0,M!$J$2,"")</f>
        <v/>
      </c>
      <c r="AQ15" s="102" t="str">
        <f>IF(DATA!G124&gt;0,M!$J$3,"")</f>
        <v/>
      </c>
    </row>
    <row r="16" spans="1:43">
      <c r="A16" s="45" t="str">
        <f ca="1">IF(DATA!G125&gt;0,INDIRECT("INPUT!$D$9"),"")</f>
        <v/>
      </c>
      <c r="B16" s="45" t="str">
        <f ca="1">IF(DATA!G125&gt;0,INDIRECT("INPUT!$D$10"),"")</f>
        <v/>
      </c>
      <c r="C16" s="45" t="str">
        <f ca="1">IF(DATA!G125&gt;0,INDIRECT("INPUT!$D$15"),"")</f>
        <v/>
      </c>
      <c r="D16" s="45" t="str">
        <f ca="1">IF(DATA!G125&gt;0,INDIRECT("INPUT!$D$11"),"")</f>
        <v/>
      </c>
      <c r="E16" s="45" t="str">
        <f ca="1">IF(DATA!G125&gt;0,INDIRECT("INPUT!$F$12"),"")</f>
        <v/>
      </c>
      <c r="F16" s="45" t="str">
        <f ca="1">IF(DATA!G125&gt;0,INDIRECT("INPUT!$D$12"),"")</f>
        <v/>
      </c>
      <c r="G16" s="45" t="str">
        <f ca="1">IF(DATA!G125&gt;0,INDIRECT("INPUT!$D$13"),"")</f>
        <v/>
      </c>
      <c r="H16" s="45" t="str">
        <f ca="1">IF(DATA!G125&gt;0,IF(ISBLANK(INDIRECT("INPUT!$D$14")),"",INDIRECT("INPUT!$D$14")),"")</f>
        <v/>
      </c>
      <c r="I16" s="45" t="str">
        <f>IF(DATA!G125&gt;0,DATA!$D$101,"")</f>
        <v/>
      </c>
      <c r="J16" s="45" t="str">
        <f>IF(DATA!G125&gt;0,DATA!$F$101,"")</f>
        <v/>
      </c>
      <c r="K16" s="45" t="str">
        <f ca="1">IF(DATA!G125&gt;0,IF(ISBLANK(INDIRECT("INPUT!$F$18")),"",INDIRECT("INPUT!$F$18")),"")</f>
        <v/>
      </c>
      <c r="L16" s="45" t="str">
        <f ca="1">IF(DATA!G125&gt;0,IF(ISBLANK(INDIRECT("INPUT!$L$18")),"",INDIRECT("INPUT!$L$18")),"")</f>
        <v/>
      </c>
      <c r="M16" s="45" t="str">
        <f>IF(DATA!G125&gt;0,DATA!$J$101,"")</f>
        <v/>
      </c>
      <c r="N16" s="45" t="str">
        <f ca="1">IF(DATA!G125&gt;0,IF(ISBLANK(CONCATENATE(INDIRECT("INPUT!$D$21"),INDIRECT("A!$G$4"))),"",CONCATENATE(INDIRECT("INPUT!$D$21"),INDIRECT("A!$G$4"))),"")</f>
        <v/>
      </c>
      <c r="O16" s="45" t="str">
        <f>IF(DATA!G125&gt;0,DATA!M125,"")</f>
        <v/>
      </c>
      <c r="P16" s="45" t="str">
        <f>IF(DATA!G125&gt;0,DATA!$L$101,"")</f>
        <v/>
      </c>
      <c r="Q16" s="45" t="str">
        <f ca="1">IF(DATA!G125&gt;0,IF(DATA!H125,INDIRECT("INPUT!$O$18"),INDIRECT("INPUT!D110")),"")</f>
        <v/>
      </c>
      <c r="R16" s="45" t="str">
        <f ca="1">IF(DATA!G125&gt;0,IF(DATA!H125,INDIRECT("INPUT!$O$21"),INDIRECT("INPUT!F112")),"")</f>
        <v/>
      </c>
      <c r="S16" s="45" t="str">
        <f ca="1">IF(DATA!G125&gt;0,IF(DATA!H125,INDIRECT("INPUT!$O$20"),INDIRECT("INPUT!D112")),"")</f>
        <v/>
      </c>
      <c r="T16" s="45" t="str">
        <f ca="1">IF(DATA!G125&gt;0,IF(DATA!H125,INDIRECT("INPUT!$O$22"),INDIRECT("INPUT!D113")),"")</f>
        <v/>
      </c>
      <c r="U16" s="45" t="str">
        <f ca="1">IF(DATA!G125&gt;0,IF(DATA!H125,INDIRECT("INPUT!$O$23"),IF(ISBLANK(INDIRECT("INPUT!$D$114")),"",INDIRECT("INPUT!$D$114"))),"")</f>
        <v/>
      </c>
      <c r="V16" s="45" t="str">
        <f ca="1">IF(DATA!G125&gt;0,IF(DATA!H125,INDIRECT("INPUT!$O$19"),INDIRECT("INPUT!D111")),"")</f>
        <v/>
      </c>
      <c r="W16" s="45" t="str">
        <f ca="1">IF(DATA!G125&gt;0,IF(ISBLANK(INDIRECT("INPUT!$D$23")),"",INDIRECT("INPUT!$D$23")),"")</f>
        <v/>
      </c>
      <c r="X16" s="45" t="str">
        <f ca="1">IF(DATA!G125&gt;0,INDIRECT("INPUT!$K$7"),"")</f>
        <v/>
      </c>
      <c r="Y16" s="45" t="str">
        <f>IF(DATA!G125&gt;0,DATA!$H$101,"")</f>
        <v/>
      </c>
      <c r="Z16" s="45" t="str">
        <f>IF(DATA!G125&gt;0,DATA!G125,"")</f>
        <v/>
      </c>
      <c r="AA16" s="45" t="str">
        <f ca="1">IF(DATA!G125&gt;0,INDIRECT("INPUT!$U$4"),"")</f>
        <v/>
      </c>
      <c r="AB16" s="45" t="str">
        <f ca="1">IF(DATA!G125&gt;0,INDIRECT("INPUT!$M$1"),"")</f>
        <v/>
      </c>
      <c r="AC16" s="45" t="str">
        <f>IF(DATA!G125&gt;0,IF(DATA!H125,"ご注文者と同じ","先様に直接お届け"),"")</f>
        <v/>
      </c>
      <c r="AD16" s="45" t="str">
        <f ca="1">IF(DATA!G125&gt;0,INDIRECT("INPUT!$J$11"),"")</f>
        <v/>
      </c>
      <c r="AE16" s="45" t="str">
        <f ca="1">IF(DATA!G125&gt;0,INDIRECT("INPUT!$J$12"),"")</f>
        <v/>
      </c>
      <c r="AF16" s="45" t="str">
        <f ca="1">IF(DATA!G125&gt;0,INDIRECT("INPUT!$L$12"),"")</f>
        <v/>
      </c>
      <c r="AG16" s="45" t="str">
        <f ca="1">IF(DATA!G125&gt;0,INDIRECT("INPUT!$J$13"),"")</f>
        <v/>
      </c>
      <c r="AH16" s="45" t="str">
        <f ca="1">IF(DATA!G125&gt;0,INDIRECT("INPUT!$J$14"),"")</f>
        <v/>
      </c>
      <c r="AI16" s="45" t="str">
        <f>IF(DATA!G125&gt;0,DATA!$B$103,"")</f>
        <v/>
      </c>
      <c r="AJ16" s="45" t="str">
        <f>IF(DATA!G125&gt;0,DATA!$BO$103,"")</f>
        <v/>
      </c>
      <c r="AK16" s="163"/>
      <c r="AL16" s="163"/>
      <c r="AM16" s="163"/>
      <c r="AN16" s="102" t="str">
        <f>IF(DATA!G125&gt;0,DATA!$CA$100,"")</f>
        <v/>
      </c>
      <c r="AO16" s="102" t="str">
        <f>IF(DATA!G125&gt;0,M!$J$1,"")</f>
        <v/>
      </c>
      <c r="AP16" s="102" t="str">
        <f>IF(DATA!G125&gt;0,M!$J$2,"")</f>
        <v/>
      </c>
      <c r="AQ16" s="102" t="str">
        <f>IF(DATA!G125&gt;0,M!$J$3,"")</f>
        <v/>
      </c>
    </row>
    <row r="17" spans="1:43">
      <c r="A17" s="45" t="str">
        <f ca="1">IF(DATA!G126&gt;0,INDIRECT("INPUT!$D$9"),"")</f>
        <v/>
      </c>
      <c r="B17" s="45" t="str">
        <f ca="1">IF(DATA!G126&gt;0,INDIRECT("INPUT!$D$10"),"")</f>
        <v/>
      </c>
      <c r="C17" s="45" t="str">
        <f ca="1">IF(DATA!G126&gt;0,INDIRECT("INPUT!$D$15"),"")</f>
        <v/>
      </c>
      <c r="D17" s="45" t="str">
        <f ca="1">IF(DATA!G126&gt;0,INDIRECT("INPUT!$D$11"),"")</f>
        <v/>
      </c>
      <c r="E17" s="45" t="str">
        <f ca="1">IF(DATA!G126&gt;0,INDIRECT("INPUT!$F$12"),"")</f>
        <v/>
      </c>
      <c r="F17" s="45" t="str">
        <f ca="1">IF(DATA!G126&gt;0,INDIRECT("INPUT!$D$12"),"")</f>
        <v/>
      </c>
      <c r="G17" s="45" t="str">
        <f ca="1">IF(DATA!G126&gt;0,INDIRECT("INPUT!$D$13"),"")</f>
        <v/>
      </c>
      <c r="H17" s="45" t="str">
        <f ca="1">IF(DATA!G126&gt;0,IF(ISBLANK(INDIRECT("INPUT!$D$14")),"",INDIRECT("INPUT!$D$14")),"")</f>
        <v/>
      </c>
      <c r="I17" s="45" t="str">
        <f>IF(DATA!G126&gt;0,DATA!$D$101,"")</f>
        <v/>
      </c>
      <c r="J17" s="45" t="str">
        <f>IF(DATA!G126&gt;0,DATA!$F$101,"")</f>
        <v/>
      </c>
      <c r="K17" s="45" t="str">
        <f ca="1">IF(DATA!G126&gt;0,IF(ISBLANK(INDIRECT("INPUT!$F$18")),"",INDIRECT("INPUT!$F$18")),"")</f>
        <v/>
      </c>
      <c r="L17" s="45" t="str">
        <f ca="1">IF(DATA!G126&gt;0,IF(ISBLANK(INDIRECT("INPUT!$L$18")),"",INDIRECT("INPUT!$L$18")),"")</f>
        <v/>
      </c>
      <c r="M17" s="45" t="str">
        <f>IF(DATA!G126&gt;0,DATA!$J$101,"")</f>
        <v/>
      </c>
      <c r="N17" s="45" t="str">
        <f ca="1">IF(DATA!G126&gt;0,IF(ISBLANK(CONCATENATE(INDIRECT("INPUT!$D$21"),INDIRECT("A!$G$4"))),"",CONCATENATE(INDIRECT("INPUT!$D$21"),INDIRECT("A!$G$4"))),"")</f>
        <v/>
      </c>
      <c r="O17" s="45" t="str">
        <f>IF(DATA!G126&gt;0,DATA!M126,"")</f>
        <v/>
      </c>
      <c r="P17" s="45" t="str">
        <f>IF(DATA!G126&gt;0,DATA!$L$101,"")</f>
        <v/>
      </c>
      <c r="Q17" s="45" t="str">
        <f ca="1">IF(DATA!G126&gt;0,IF(DATA!H126,INDIRECT("INPUT!$O$18"),INDIRECT("INPUT!D116")),"")</f>
        <v/>
      </c>
      <c r="R17" s="45" t="str">
        <f ca="1">IF(DATA!G126&gt;0,IF(DATA!H126,INDIRECT("INPUT!$O$21"),INDIRECT("INPUT!F118")),"")</f>
        <v/>
      </c>
      <c r="S17" s="45" t="str">
        <f ca="1">IF(DATA!G126&gt;0,IF(DATA!H126,INDIRECT("INPUT!$O$20"),INDIRECT("INPUT!D118")),"")</f>
        <v/>
      </c>
      <c r="T17" s="45" t="str">
        <f ca="1">IF(DATA!G126&gt;0,IF(DATA!H126,INDIRECT("INPUT!$O$22"),INDIRECT("INPUT!D119")),"")</f>
        <v/>
      </c>
      <c r="U17" s="45" t="str">
        <f ca="1">IF(DATA!G126&gt;0,IF(DATA!H126,INDIRECT("INPUT!$O$23"),IF(ISBLANK(INDIRECT("INPUT!$D$120")),"",INDIRECT("INPUT!$D$120"))),"")</f>
        <v/>
      </c>
      <c r="V17" s="45" t="str">
        <f ca="1">IF(DATA!G126&gt;0,IF(DATA!H126,INDIRECT("INPUT!$O$19"),INDIRECT("INPUT!D117")),"")</f>
        <v/>
      </c>
      <c r="W17" s="45" t="str">
        <f ca="1">IF(DATA!G126&gt;0,IF(ISBLANK(INDIRECT("INPUT!$D$23")),"",INDIRECT("INPUT!$D$23")),"")</f>
        <v/>
      </c>
      <c r="X17" s="45" t="str">
        <f ca="1">IF(DATA!G126&gt;0,INDIRECT("INPUT!$K$7"),"")</f>
        <v/>
      </c>
      <c r="Y17" s="45" t="str">
        <f>IF(DATA!G126&gt;0,DATA!$H$101,"")</f>
        <v/>
      </c>
      <c r="Z17" s="45" t="str">
        <f>IF(DATA!G126&gt;0,DATA!G126,"")</f>
        <v/>
      </c>
      <c r="AA17" s="45" t="str">
        <f ca="1">IF(DATA!G126&gt;0,INDIRECT("INPUT!$U$4"),"")</f>
        <v/>
      </c>
      <c r="AB17" s="45" t="str">
        <f ca="1">IF(DATA!G126&gt;0,INDIRECT("INPUT!$M$1"),"")</f>
        <v/>
      </c>
      <c r="AC17" s="45" t="str">
        <f>IF(DATA!G126&gt;0,IF(DATA!H126,"ご注文者と同じ","先様に直接お届け"),"")</f>
        <v/>
      </c>
      <c r="AD17" s="45" t="str">
        <f ca="1">IF(DATA!G126&gt;0,INDIRECT("INPUT!$J$11"),"")</f>
        <v/>
      </c>
      <c r="AE17" s="45" t="str">
        <f ca="1">IF(DATA!G126&gt;0,INDIRECT("INPUT!$J$12"),"")</f>
        <v/>
      </c>
      <c r="AF17" s="45" t="str">
        <f ca="1">IF(DATA!G126&gt;0,INDIRECT("INPUT!$L$12"),"")</f>
        <v/>
      </c>
      <c r="AG17" s="45" t="str">
        <f ca="1">IF(DATA!G126&gt;0,INDIRECT("INPUT!$J$13"),"")</f>
        <v/>
      </c>
      <c r="AH17" s="45" t="str">
        <f ca="1">IF(DATA!G126&gt;0,INDIRECT("INPUT!$J$14"),"")</f>
        <v/>
      </c>
      <c r="AI17" s="45" t="str">
        <f>IF(DATA!G126&gt;0,DATA!$B$103,"")</f>
        <v/>
      </c>
      <c r="AJ17" s="45" t="str">
        <f>IF(DATA!G126&gt;0,DATA!$BO$103,"")</f>
        <v/>
      </c>
      <c r="AK17" s="163"/>
      <c r="AL17" s="163"/>
      <c r="AM17" s="163"/>
      <c r="AN17" s="102" t="str">
        <f>IF(DATA!G126&gt;0,DATA!$CA$100,"")</f>
        <v/>
      </c>
      <c r="AO17" s="102" t="str">
        <f>IF(DATA!G126&gt;0,M!$J$1,"")</f>
        <v/>
      </c>
      <c r="AP17" s="102" t="str">
        <f>IF(DATA!G126&gt;0,M!$J$2,"")</f>
        <v/>
      </c>
      <c r="AQ17" s="102" t="str">
        <f>IF(DATA!G126&gt;0,M!$J$3,"")</f>
        <v/>
      </c>
    </row>
    <row r="18" spans="1:43">
      <c r="A18" s="45" t="str">
        <f ca="1">IF(DATA!G127&gt;0,INDIRECT("INPUT!$D$9"),"")</f>
        <v/>
      </c>
      <c r="B18" s="45" t="str">
        <f ca="1">IF(DATA!G127&gt;0,INDIRECT("INPUT!$D$10"),"")</f>
        <v/>
      </c>
      <c r="C18" s="45" t="str">
        <f ca="1">IF(DATA!G127&gt;0,INDIRECT("INPUT!$D$15"),"")</f>
        <v/>
      </c>
      <c r="D18" s="45" t="str">
        <f ca="1">IF(DATA!G127&gt;0,INDIRECT("INPUT!$D$11"),"")</f>
        <v/>
      </c>
      <c r="E18" s="45" t="str">
        <f ca="1">IF(DATA!G127&gt;0,INDIRECT("INPUT!$F$12"),"")</f>
        <v/>
      </c>
      <c r="F18" s="45" t="str">
        <f ca="1">IF(DATA!G127&gt;0,INDIRECT("INPUT!$D$12"),"")</f>
        <v/>
      </c>
      <c r="G18" s="45" t="str">
        <f ca="1">IF(DATA!G127&gt;0,INDIRECT("INPUT!$D$13"),"")</f>
        <v/>
      </c>
      <c r="H18" s="45" t="str">
        <f ca="1">IF(DATA!G127&gt;0,IF(ISBLANK(INDIRECT("INPUT!$D$14")),"",INDIRECT("INPUT!$D$14")),"")</f>
        <v/>
      </c>
      <c r="I18" s="45" t="str">
        <f>IF(DATA!G127&gt;0,DATA!$D$101,"")</f>
        <v/>
      </c>
      <c r="J18" s="45" t="str">
        <f>IF(DATA!G127&gt;0,DATA!$F$101,"")</f>
        <v/>
      </c>
      <c r="K18" s="45" t="str">
        <f ca="1">IF(DATA!G127&gt;0,IF(ISBLANK(INDIRECT("INPUT!$F$18")),"",INDIRECT("INPUT!$F$18")),"")</f>
        <v/>
      </c>
      <c r="L18" s="45" t="str">
        <f ca="1">IF(DATA!G127&gt;0,IF(ISBLANK(INDIRECT("INPUT!$L$18")),"",INDIRECT("INPUT!$L$18")),"")</f>
        <v/>
      </c>
      <c r="M18" s="45" t="str">
        <f>IF(DATA!G127&gt;0,DATA!$J$101,"")</f>
        <v/>
      </c>
      <c r="N18" s="45" t="str">
        <f ca="1">IF(DATA!G127&gt;0,IF(ISBLANK(CONCATENATE(INDIRECT("INPUT!$D$21"),INDIRECT("A!$G$4"))),"",CONCATENATE(INDIRECT("INPUT!$D$21"),INDIRECT("A!$G$4"))),"")</f>
        <v/>
      </c>
      <c r="O18" s="45" t="str">
        <f>IF(DATA!G127&gt;0,DATA!M127,"")</f>
        <v/>
      </c>
      <c r="P18" s="45" t="str">
        <f>IF(DATA!G127&gt;0,DATA!$L$101,"")</f>
        <v/>
      </c>
      <c r="Q18" s="45" t="str">
        <f ca="1">IF(DATA!G127&gt;0,IF(DATA!H127,INDIRECT("INPUT!$O$18"),INDIRECT("INPUT!D122")),"")</f>
        <v/>
      </c>
      <c r="R18" s="45" t="str">
        <f ca="1">IF(DATA!G127&gt;0,IF(DATA!H127,INDIRECT("INPUT!$O$21"),INDIRECT("INPUT!F124")),"")</f>
        <v/>
      </c>
      <c r="S18" s="45" t="str">
        <f ca="1">IF(DATA!G127&gt;0,IF(DATA!H127,INDIRECT("INPUT!$O$20"),INDIRECT("INPUT!D124")),"")</f>
        <v/>
      </c>
      <c r="T18" s="45" t="str">
        <f ca="1">IF(DATA!G127&gt;0,IF(DATA!H127,INDIRECT("INPUT!$O$22"),INDIRECT("INPUT!D125")),"")</f>
        <v/>
      </c>
      <c r="U18" s="45" t="str">
        <f ca="1">IF(DATA!G127&gt;0,IF(DATA!H127,INDIRECT("INPUT!$O$23"),IF(ISBLANK(INDIRECT("INPUT!$D$126")),"",INDIRECT("INPUT!$D$126"))),"")</f>
        <v/>
      </c>
      <c r="V18" s="45" t="str">
        <f ca="1">IF(DATA!G127&gt;0,IF(DATA!H127,INDIRECT("INPUT!$O$19"),INDIRECT("INPUT!D123")),"")</f>
        <v/>
      </c>
      <c r="W18" s="45" t="str">
        <f ca="1">IF(DATA!G127&gt;0,IF(ISBLANK(INDIRECT("INPUT!$D$23")),"",INDIRECT("INPUT!$D$23")),"")</f>
        <v/>
      </c>
      <c r="X18" s="45" t="str">
        <f ca="1">IF(DATA!G127&gt;0,INDIRECT("INPUT!$K$7"),"")</f>
        <v/>
      </c>
      <c r="Y18" s="45" t="str">
        <f>IF(DATA!G127&gt;0,DATA!$H$101,"")</f>
        <v/>
      </c>
      <c r="Z18" s="45" t="str">
        <f>IF(DATA!G127&gt;0,DATA!G127,"")</f>
        <v/>
      </c>
      <c r="AA18" s="45" t="str">
        <f ca="1">IF(DATA!G127&gt;0,INDIRECT("INPUT!$U$4"),"")</f>
        <v/>
      </c>
      <c r="AB18" s="45" t="str">
        <f ca="1">IF(DATA!G127&gt;0,INDIRECT("INPUT!$M$1"),"")</f>
        <v/>
      </c>
      <c r="AC18" s="45" t="str">
        <f>IF(DATA!G127&gt;0,IF(DATA!H127,"ご注文者と同じ","先様に直接お届け"),"")</f>
        <v/>
      </c>
      <c r="AD18" s="45" t="str">
        <f ca="1">IF(DATA!G127&gt;0,INDIRECT("INPUT!$J$11"),"")</f>
        <v/>
      </c>
      <c r="AE18" s="45" t="str">
        <f ca="1">IF(DATA!G127&gt;0,INDIRECT("INPUT!$J$12"),"")</f>
        <v/>
      </c>
      <c r="AF18" s="45" t="str">
        <f ca="1">IF(DATA!G127&gt;0,INDIRECT("INPUT!$L$12"),"")</f>
        <v/>
      </c>
      <c r="AG18" s="45" t="str">
        <f ca="1">IF(DATA!G127&gt;0,INDIRECT("INPUT!$J$13"),"")</f>
        <v/>
      </c>
      <c r="AH18" s="45" t="str">
        <f ca="1">IF(DATA!G127&gt;0,INDIRECT("INPUT!$J$14"),"")</f>
        <v/>
      </c>
      <c r="AI18" s="45" t="str">
        <f>IF(DATA!G127&gt;0,DATA!$B$103,"")</f>
        <v/>
      </c>
      <c r="AJ18" s="45" t="str">
        <f>IF(DATA!G127&gt;0,DATA!$BO$103,"")</f>
        <v/>
      </c>
      <c r="AK18" s="163"/>
      <c r="AL18" s="163"/>
      <c r="AM18" s="163"/>
      <c r="AN18" s="102" t="str">
        <f>IF(DATA!G127&gt;0,DATA!$CA$100,"")</f>
        <v/>
      </c>
      <c r="AO18" s="102" t="str">
        <f>IF(DATA!G127&gt;0,M!$J$1,"")</f>
        <v/>
      </c>
      <c r="AP18" s="102" t="str">
        <f>IF(DATA!G127&gt;0,M!$J$2,"")</f>
        <v/>
      </c>
      <c r="AQ18" s="102" t="str">
        <f>IF(DATA!G127&gt;0,M!$J$3,"")</f>
        <v/>
      </c>
    </row>
    <row r="19" spans="1:43">
      <c r="A19" s="45" t="str">
        <f ca="1">IF(DATA!G128&gt;0,INDIRECT("INPUT!$D$9"),"")</f>
        <v/>
      </c>
      <c r="B19" s="45" t="str">
        <f ca="1">IF(DATA!G128&gt;0,INDIRECT("INPUT!$D$10"),"")</f>
        <v/>
      </c>
      <c r="C19" s="45" t="str">
        <f ca="1">IF(DATA!G128&gt;0,INDIRECT("INPUT!$D$15"),"")</f>
        <v/>
      </c>
      <c r="D19" s="45" t="str">
        <f ca="1">IF(DATA!G128&gt;0,INDIRECT("INPUT!$D$11"),"")</f>
        <v/>
      </c>
      <c r="E19" s="45" t="str">
        <f ca="1">IF(DATA!G128&gt;0,INDIRECT("INPUT!$F$12"),"")</f>
        <v/>
      </c>
      <c r="F19" s="45" t="str">
        <f ca="1">IF(DATA!G128&gt;0,INDIRECT("INPUT!$D$12"),"")</f>
        <v/>
      </c>
      <c r="G19" s="45" t="str">
        <f ca="1">IF(DATA!G128&gt;0,INDIRECT("INPUT!$D$13"),"")</f>
        <v/>
      </c>
      <c r="H19" s="45" t="str">
        <f ca="1">IF(DATA!G128&gt;0,IF(ISBLANK(INDIRECT("INPUT!$D$14")),"",INDIRECT("INPUT!$D$14")),"")</f>
        <v/>
      </c>
      <c r="I19" s="45" t="str">
        <f>IF(DATA!G128&gt;0,DATA!$D$101,"")</f>
        <v/>
      </c>
      <c r="J19" s="45" t="str">
        <f>IF(DATA!G128&gt;0,DATA!$F$101,"")</f>
        <v/>
      </c>
      <c r="K19" s="45" t="str">
        <f ca="1">IF(DATA!G128&gt;0,IF(ISBLANK(INDIRECT("INPUT!$F$18")),"",INDIRECT("INPUT!$F$18")),"")</f>
        <v/>
      </c>
      <c r="L19" s="45" t="str">
        <f ca="1">IF(DATA!G128&gt;0,IF(ISBLANK(INDIRECT("INPUT!$L$18")),"",INDIRECT("INPUT!$L$18")),"")</f>
        <v/>
      </c>
      <c r="M19" s="45" t="str">
        <f>IF(DATA!G128&gt;0,DATA!$J$101,"")</f>
        <v/>
      </c>
      <c r="N19" s="45" t="str">
        <f ca="1">IF(DATA!G128&gt;0,IF(ISBLANK(CONCATENATE(INDIRECT("INPUT!$D$21"),INDIRECT("A!$G$4"))),"",CONCATENATE(INDIRECT("INPUT!$D$21"),INDIRECT("A!$G$4"))),"")</f>
        <v/>
      </c>
      <c r="O19" s="45" t="str">
        <f>IF(DATA!G128&gt;0,DATA!M128,"")</f>
        <v/>
      </c>
      <c r="P19" s="45" t="str">
        <f>IF(DATA!G128&gt;0,DATA!$L$101,"")</f>
        <v/>
      </c>
      <c r="Q19" s="45" t="str">
        <f ca="1">IF(DATA!G128&gt;0,IF(DATA!H128,INDIRECT("INPUT!$O$18"),INDIRECT("INPUT!D128")),"")</f>
        <v/>
      </c>
      <c r="R19" s="45" t="str">
        <f ca="1">IF(DATA!G128&gt;0,IF(DATA!H128,INDIRECT("INPUT!$O$21"),INDIRECT("INPUT!F130")),"")</f>
        <v/>
      </c>
      <c r="S19" s="45" t="str">
        <f ca="1">IF(DATA!G128&gt;0,IF(DATA!H128,INDIRECT("INPUT!$O$20"),INDIRECT("INPUT!D130")),"")</f>
        <v/>
      </c>
      <c r="T19" s="45" t="str">
        <f ca="1">IF(DATA!G128&gt;0,IF(DATA!H128,INDIRECT("INPUT!$O$22"),INDIRECT("INPUT!D131")),"")</f>
        <v/>
      </c>
      <c r="U19" s="45" t="str">
        <f ca="1">IF(DATA!G128&gt;0,IF(DATA!H128,INDIRECT("INPUT!$O$23"),IF(ISBLANK(INDIRECT("INPUT!$D$132")),"",INDIRECT("INPUT!$D$132"))),"")</f>
        <v/>
      </c>
      <c r="V19" s="45" t="str">
        <f ca="1">IF(DATA!G128&gt;0,IF(DATA!H128,INDIRECT("INPUT!$O$19"),INDIRECT("INPUT!D129")),"")</f>
        <v/>
      </c>
      <c r="W19" s="45" t="str">
        <f ca="1">IF(DATA!G128&gt;0,IF(ISBLANK(INDIRECT("INPUT!$D$23")),"",INDIRECT("INPUT!$D$23")),"")</f>
        <v/>
      </c>
      <c r="X19" s="45" t="str">
        <f ca="1">IF(DATA!G128&gt;0,INDIRECT("INPUT!$K$7"),"")</f>
        <v/>
      </c>
      <c r="Y19" s="45" t="str">
        <f>IF(DATA!G128&gt;0,DATA!$H$101,"")</f>
        <v/>
      </c>
      <c r="Z19" s="45" t="str">
        <f>IF(DATA!G128&gt;0,DATA!G128,"")</f>
        <v/>
      </c>
      <c r="AA19" s="45" t="str">
        <f ca="1">IF(DATA!G128&gt;0,INDIRECT("INPUT!$U$4"),"")</f>
        <v/>
      </c>
      <c r="AB19" s="45" t="str">
        <f ca="1">IF(DATA!G128&gt;0,INDIRECT("INPUT!$M$1"),"")</f>
        <v/>
      </c>
      <c r="AC19" s="45" t="str">
        <f>IF(DATA!G128&gt;0,IF(DATA!H128,"ご注文者と同じ","先様に直接お届け"),"")</f>
        <v/>
      </c>
      <c r="AD19" s="45" t="str">
        <f ca="1">IF(DATA!G128&gt;0,INDIRECT("INPUT!$J$11"),"")</f>
        <v/>
      </c>
      <c r="AE19" s="45" t="str">
        <f ca="1">IF(DATA!G128&gt;0,INDIRECT("INPUT!$J$12"),"")</f>
        <v/>
      </c>
      <c r="AF19" s="45" t="str">
        <f ca="1">IF(DATA!G128&gt;0,INDIRECT("INPUT!$L$12"),"")</f>
        <v/>
      </c>
      <c r="AG19" s="45" t="str">
        <f ca="1">IF(DATA!G128&gt;0,INDIRECT("INPUT!$J$13"),"")</f>
        <v/>
      </c>
      <c r="AH19" s="45" t="str">
        <f ca="1">IF(DATA!G128&gt;0,INDIRECT("INPUT!$J$14"),"")</f>
        <v/>
      </c>
      <c r="AI19" s="45" t="str">
        <f>IF(DATA!G128&gt;0,DATA!$B$103,"")</f>
        <v/>
      </c>
      <c r="AJ19" s="45" t="str">
        <f>IF(DATA!G128&gt;0,DATA!$BO$103,"")</f>
        <v/>
      </c>
      <c r="AK19" s="163"/>
      <c r="AL19" s="163"/>
      <c r="AM19" s="163"/>
      <c r="AN19" s="102" t="str">
        <f>IF(DATA!G128&gt;0,DATA!$CA$100,"")</f>
        <v/>
      </c>
      <c r="AO19" s="102" t="str">
        <f>IF(DATA!G128&gt;0,M!$J$1,"")</f>
        <v/>
      </c>
      <c r="AP19" s="102" t="str">
        <f>IF(DATA!G128&gt;0,M!$J$2,"")</f>
        <v/>
      </c>
      <c r="AQ19" s="102" t="str">
        <f>IF(DATA!G128&gt;0,M!$J$3,"")</f>
        <v/>
      </c>
    </row>
    <row r="20" spans="1:43">
      <c r="A20" s="45" t="str">
        <f ca="1">IF(DATA!G129&gt;0,INDIRECT("INPUT!$D$9"),"")</f>
        <v/>
      </c>
      <c r="B20" s="45" t="str">
        <f ca="1">IF(DATA!G129&gt;0,INDIRECT("INPUT!$D$10"),"")</f>
        <v/>
      </c>
      <c r="C20" s="45" t="str">
        <f ca="1">IF(DATA!G129&gt;0,INDIRECT("INPUT!$D$15"),"")</f>
        <v/>
      </c>
      <c r="D20" s="45" t="str">
        <f ca="1">IF(DATA!G129&gt;0,INDIRECT("INPUT!$D$11"),"")</f>
        <v/>
      </c>
      <c r="E20" s="45" t="str">
        <f ca="1">IF(DATA!G129&gt;0,INDIRECT("INPUT!$F$12"),"")</f>
        <v/>
      </c>
      <c r="F20" s="45" t="str">
        <f ca="1">IF(DATA!G129&gt;0,INDIRECT("INPUT!$D$12"),"")</f>
        <v/>
      </c>
      <c r="G20" s="45" t="str">
        <f ca="1">IF(DATA!G129&gt;0,INDIRECT("INPUT!$D$13"),"")</f>
        <v/>
      </c>
      <c r="H20" s="45" t="str">
        <f ca="1">IF(DATA!G129&gt;0,IF(ISBLANK(INDIRECT("INPUT!$D$14")),"",INDIRECT("INPUT!$D$14")),"")</f>
        <v/>
      </c>
      <c r="I20" s="45" t="str">
        <f>IF(DATA!G129&gt;0,DATA!$D$101,"")</f>
        <v/>
      </c>
      <c r="J20" s="45" t="str">
        <f>IF(DATA!G129&gt;0,DATA!$F$101,"")</f>
        <v/>
      </c>
      <c r="K20" s="45" t="str">
        <f ca="1">IF(DATA!G129&gt;0,IF(ISBLANK(INDIRECT("INPUT!$F$18")),"",INDIRECT("INPUT!$F$18")),"")</f>
        <v/>
      </c>
      <c r="L20" s="45" t="str">
        <f ca="1">IF(DATA!G129&gt;0,IF(ISBLANK(INDIRECT("INPUT!$L$18")),"",INDIRECT("INPUT!$L$18")),"")</f>
        <v/>
      </c>
      <c r="M20" s="45" t="str">
        <f>IF(DATA!G129&gt;0,DATA!$J$101,"")</f>
        <v/>
      </c>
      <c r="N20" s="45" t="str">
        <f ca="1">IF(DATA!G129&gt;0,IF(ISBLANK(CONCATENATE(INDIRECT("INPUT!$D$21"),INDIRECT("A!$G$4"))),"",CONCATENATE(INDIRECT("INPUT!$D$21"),INDIRECT("A!$G$4"))),"")</f>
        <v/>
      </c>
      <c r="O20" s="45" t="str">
        <f>IF(DATA!G129&gt;0,DATA!M129,"")</f>
        <v/>
      </c>
      <c r="P20" s="45" t="str">
        <f>IF(DATA!G129&gt;0,DATA!$L$101,"")</f>
        <v/>
      </c>
      <c r="Q20" s="45" t="str">
        <f ca="1">IF(DATA!G129&gt;0,IF(DATA!H129,INDIRECT("INPUT!$O$18"),INDIRECT("INPUT!D134")),"")</f>
        <v/>
      </c>
      <c r="R20" s="45" t="str">
        <f ca="1">IF(DATA!G129&gt;0,IF(DATA!H129,INDIRECT("INPUT!$O$21"),INDIRECT("INPUT!F136")),"")</f>
        <v/>
      </c>
      <c r="S20" s="45" t="str">
        <f ca="1">IF(DATA!G129&gt;0,IF(DATA!H129,INDIRECT("INPUT!$O$20"),INDIRECT("INPUT!D136")),"")</f>
        <v/>
      </c>
      <c r="T20" s="45" t="str">
        <f ca="1">IF(DATA!G129&gt;0,IF(DATA!H129,INDIRECT("INPUT!$O$22"),INDIRECT("INPUT!D137")),"")</f>
        <v/>
      </c>
      <c r="U20" s="45" t="str">
        <f ca="1">IF(DATA!G129&gt;0,IF(DATA!H129,INDIRECT("INPUT!$O$23"),IF(ISBLANK(INDIRECT("INPUT!$D$138")),"",INDIRECT("INPUT!$D$138"))),"")</f>
        <v/>
      </c>
      <c r="V20" s="45" t="str">
        <f ca="1">IF(DATA!G129&gt;0,IF(DATA!H129,INDIRECT("INPUT!$O$19"),INDIRECT("INPUT!D135")),"")</f>
        <v/>
      </c>
      <c r="W20" s="45" t="str">
        <f ca="1">IF(DATA!G129&gt;0,IF(ISBLANK(INDIRECT("INPUT!$D$23")),"",INDIRECT("INPUT!$D$23")),"")</f>
        <v/>
      </c>
      <c r="X20" s="45" t="str">
        <f ca="1">IF(DATA!G129&gt;0,INDIRECT("INPUT!$K$7"),"")</f>
        <v/>
      </c>
      <c r="Y20" s="45" t="str">
        <f>IF(DATA!G129&gt;0,DATA!$H$101,"")</f>
        <v/>
      </c>
      <c r="Z20" s="45" t="str">
        <f>IF(DATA!G129&gt;0,DATA!G129,"")</f>
        <v/>
      </c>
      <c r="AA20" s="45" t="str">
        <f ca="1">IF(DATA!G129&gt;0,INDIRECT("INPUT!$U$4"),"")</f>
        <v/>
      </c>
      <c r="AB20" s="45" t="str">
        <f ca="1">IF(DATA!G129&gt;0,INDIRECT("INPUT!$M$1"),"")</f>
        <v/>
      </c>
      <c r="AC20" s="45" t="str">
        <f>IF(DATA!G129&gt;0,IF(DATA!H129,"ご注文者と同じ","先様に直接お届け"),"")</f>
        <v/>
      </c>
      <c r="AD20" s="45" t="str">
        <f ca="1">IF(DATA!G129&gt;0,INDIRECT("INPUT!$J$11"),"")</f>
        <v/>
      </c>
      <c r="AE20" s="45" t="str">
        <f ca="1">IF(DATA!G129&gt;0,INDIRECT("INPUT!$J$12"),"")</f>
        <v/>
      </c>
      <c r="AF20" s="45" t="str">
        <f ca="1">IF(DATA!G129&gt;0,INDIRECT("INPUT!$L$12"),"")</f>
        <v/>
      </c>
      <c r="AG20" s="45" t="str">
        <f ca="1">IF(DATA!G129&gt;0,INDIRECT("INPUT!$J$13"),"")</f>
        <v/>
      </c>
      <c r="AH20" s="45" t="str">
        <f ca="1">IF(DATA!G129&gt;0,INDIRECT("INPUT!$J$14"),"")</f>
        <v/>
      </c>
      <c r="AI20" s="45" t="str">
        <f>IF(DATA!G129&gt;0,DATA!$B$103,"")</f>
        <v/>
      </c>
      <c r="AJ20" s="45" t="str">
        <f>IF(DATA!G129&gt;0,DATA!$BO$103,"")</f>
        <v/>
      </c>
      <c r="AK20" s="163"/>
      <c r="AL20" s="163"/>
      <c r="AM20" s="163"/>
      <c r="AN20" s="102" t="str">
        <f>IF(DATA!G129&gt;0,DATA!$CA$100,"")</f>
        <v/>
      </c>
      <c r="AO20" s="102" t="str">
        <f>IF(DATA!G129&gt;0,M!$J$1,"")</f>
        <v/>
      </c>
      <c r="AP20" s="102" t="str">
        <f>IF(DATA!G129&gt;0,M!$J$2,"")</f>
        <v/>
      </c>
      <c r="AQ20" s="102" t="str">
        <f>IF(DATA!G129&gt;0,M!$J$3,"")</f>
        <v/>
      </c>
    </row>
    <row r="21" spans="1:43">
      <c r="A21" s="45" t="str">
        <f ca="1">IF(DATA!G130&gt;0,INDIRECT("INPUT!$D$9"),"")</f>
        <v/>
      </c>
      <c r="B21" s="45" t="str">
        <f ca="1">IF(DATA!G130&gt;0,INDIRECT("INPUT!$D$10"),"")</f>
        <v/>
      </c>
      <c r="C21" s="45" t="str">
        <f ca="1">IF(DATA!G130&gt;0,INDIRECT("INPUT!$D$15"),"")</f>
        <v/>
      </c>
      <c r="D21" s="45" t="str">
        <f ca="1">IF(DATA!G130&gt;0,INDIRECT("INPUT!$D$11"),"")</f>
        <v/>
      </c>
      <c r="E21" s="45" t="str">
        <f ca="1">IF(DATA!G130&gt;0,INDIRECT("INPUT!$F$12"),"")</f>
        <v/>
      </c>
      <c r="F21" s="45" t="str">
        <f ca="1">IF(DATA!G130&gt;0,INDIRECT("INPUT!$D$12"),"")</f>
        <v/>
      </c>
      <c r="G21" s="45" t="str">
        <f ca="1">IF(DATA!G130&gt;0,INDIRECT("INPUT!$D$13"),"")</f>
        <v/>
      </c>
      <c r="H21" s="45" t="str">
        <f ca="1">IF(DATA!G130&gt;0,IF(ISBLANK(INDIRECT("INPUT!$D$14")),"",INDIRECT("INPUT!$D$14")),"")</f>
        <v/>
      </c>
      <c r="I21" s="45" t="str">
        <f>IF(DATA!G130&gt;0,DATA!$D$101,"")</f>
        <v/>
      </c>
      <c r="J21" s="45" t="str">
        <f>IF(DATA!G130&gt;0,DATA!$F$101,"")</f>
        <v/>
      </c>
      <c r="K21" s="45" t="str">
        <f ca="1">IF(DATA!G130&gt;0,IF(ISBLANK(INDIRECT("INPUT!$F$18")),"",INDIRECT("INPUT!$F$18")),"")</f>
        <v/>
      </c>
      <c r="L21" s="45" t="str">
        <f ca="1">IF(DATA!G130&gt;0,IF(ISBLANK(INDIRECT("INPUT!$L$18")),"",INDIRECT("INPUT!$L$18")),"")</f>
        <v/>
      </c>
      <c r="M21" s="45" t="str">
        <f>IF(DATA!G130&gt;0,DATA!$J$101,"")</f>
        <v/>
      </c>
      <c r="N21" s="45" t="str">
        <f ca="1">IF(DATA!G130&gt;0,IF(ISBLANK(CONCATENATE(INDIRECT("INPUT!$D$21"),INDIRECT("A!$G$4"))),"",CONCATENATE(INDIRECT("INPUT!$D$21"),INDIRECT("A!$G$4"))),"")</f>
        <v/>
      </c>
      <c r="O21" s="45" t="str">
        <f>IF(DATA!G130&gt;0,DATA!M130,"")</f>
        <v/>
      </c>
      <c r="P21" s="45" t="str">
        <f>IF(DATA!G130&gt;0,DATA!$L$101,"")</f>
        <v/>
      </c>
      <c r="Q21" s="45" t="str">
        <f ca="1">IF(DATA!G130&gt;0,IF(DATA!H130,INDIRECT("INPUT!$O$18"),INDIRECT("INPUT!D140")),"")</f>
        <v/>
      </c>
      <c r="R21" s="45" t="str">
        <f ca="1">IF(DATA!G130&gt;0,IF(DATA!H130,INDIRECT("INPUT!$O$21"),INDIRECT("INPUT!F142")),"")</f>
        <v/>
      </c>
      <c r="S21" s="45" t="str">
        <f ca="1">IF(DATA!G130&gt;0,IF(DATA!H130,INDIRECT("INPUT!$O$20"),INDIRECT("INPUT!D142")),"")</f>
        <v/>
      </c>
      <c r="T21" s="45" t="str">
        <f ca="1">IF(DATA!G130&gt;0,IF(DATA!H130,INDIRECT("INPUT!$O$22"),INDIRECT("INPUT!D143")),"")</f>
        <v/>
      </c>
      <c r="U21" s="45" t="str">
        <f ca="1">IF(DATA!G130&gt;0,IF(DATA!H130,INDIRECT("INPUT!$O$23"),IF(ISBLANK(INDIRECT("INPUT!$D$144")),"",INDIRECT("INPUT!$D$144"))),"")</f>
        <v/>
      </c>
      <c r="V21" s="45" t="str">
        <f ca="1">IF(DATA!G130&gt;0,IF(DATA!H130,INDIRECT("INPUT!$O$19"),INDIRECT("INPUT!D141")),"")</f>
        <v/>
      </c>
      <c r="W21" s="45" t="str">
        <f ca="1">IF(DATA!G130&gt;0,IF(ISBLANK(INDIRECT("INPUT!$D$23")),"",INDIRECT("INPUT!$D$23")),"")</f>
        <v/>
      </c>
      <c r="X21" s="45" t="str">
        <f ca="1">IF(DATA!G130&gt;0,INDIRECT("INPUT!$K$7"),"")</f>
        <v/>
      </c>
      <c r="Y21" s="45" t="str">
        <f>IF(DATA!G130&gt;0,DATA!$H$101,"")</f>
        <v/>
      </c>
      <c r="Z21" s="45" t="str">
        <f>IF(DATA!G130&gt;0,DATA!G130,"")</f>
        <v/>
      </c>
      <c r="AA21" s="45" t="str">
        <f ca="1">IF(DATA!G130&gt;0,INDIRECT("INPUT!$U$4"),"")</f>
        <v/>
      </c>
      <c r="AB21" s="45" t="str">
        <f ca="1">IF(DATA!G130&gt;0,INDIRECT("INPUT!$M$1"),"")</f>
        <v/>
      </c>
      <c r="AC21" s="45" t="str">
        <f>IF(DATA!G130&gt;0,IF(DATA!H130,"ご注文者と同じ","先様に直接お届け"),"")</f>
        <v/>
      </c>
      <c r="AD21" s="45" t="str">
        <f ca="1">IF(DATA!G130&gt;0,INDIRECT("INPUT!$J$11"),"")</f>
        <v/>
      </c>
      <c r="AE21" s="45" t="str">
        <f ca="1">IF(DATA!G130&gt;0,INDIRECT("INPUT!$J$12"),"")</f>
        <v/>
      </c>
      <c r="AF21" s="45" t="str">
        <f ca="1">IF(DATA!G130&gt;0,INDIRECT("INPUT!$L$12"),"")</f>
        <v/>
      </c>
      <c r="AG21" s="45" t="str">
        <f ca="1">IF(DATA!G130&gt;0,INDIRECT("INPUT!$J$13"),"")</f>
        <v/>
      </c>
      <c r="AH21" s="45" t="str">
        <f ca="1">IF(DATA!G130&gt;0,INDIRECT("INPUT!$J$14"),"")</f>
        <v/>
      </c>
      <c r="AI21" s="45" t="str">
        <f>IF(DATA!G130&gt;0,DATA!$B$103,"")</f>
        <v/>
      </c>
      <c r="AJ21" s="45" t="str">
        <f>IF(DATA!G130&gt;0,DATA!$BO$103,"")</f>
        <v/>
      </c>
      <c r="AK21" s="163"/>
      <c r="AL21" s="163"/>
      <c r="AM21" s="163"/>
      <c r="AN21" s="102" t="str">
        <f>IF(DATA!G130&gt;0,DATA!$CA$100,"")</f>
        <v/>
      </c>
      <c r="AO21" s="102" t="str">
        <f>IF(DATA!G130&gt;0,M!$J$1,"")</f>
        <v/>
      </c>
      <c r="AP21" s="102" t="str">
        <f>IF(DATA!G130&gt;0,M!$J$2,"")</f>
        <v/>
      </c>
      <c r="AQ21" s="102" t="str">
        <f>IF(DATA!G130&gt;0,M!$J$3,"")</f>
        <v/>
      </c>
    </row>
    <row r="22" spans="1:43">
      <c r="A22" s="45" t="str">
        <f ca="1">IF(DATA!G131&gt;0,INDIRECT("INPUT!$D$9"),"")</f>
        <v/>
      </c>
      <c r="B22" s="45" t="str">
        <f ca="1">IF(DATA!G131&gt;0,INDIRECT("INPUT!$D$10"),"")</f>
        <v/>
      </c>
      <c r="C22" s="45" t="str">
        <f ca="1">IF(DATA!G131&gt;0,INDIRECT("INPUT!$D$15"),"")</f>
        <v/>
      </c>
      <c r="D22" s="45" t="str">
        <f ca="1">IF(DATA!G131&gt;0,INDIRECT("INPUT!$D$11"),"")</f>
        <v/>
      </c>
      <c r="E22" s="45" t="str">
        <f ca="1">IF(DATA!G131&gt;0,INDIRECT("INPUT!$F$12"),"")</f>
        <v/>
      </c>
      <c r="F22" s="45" t="str">
        <f ca="1">IF(DATA!G131&gt;0,INDIRECT("INPUT!$D$12"),"")</f>
        <v/>
      </c>
      <c r="G22" s="45" t="str">
        <f ca="1">IF(DATA!G131&gt;0,INDIRECT("INPUT!$D$13"),"")</f>
        <v/>
      </c>
      <c r="H22" s="45" t="str">
        <f ca="1">IF(DATA!G131&gt;0,IF(ISBLANK(INDIRECT("INPUT!$D$14")),"",INDIRECT("INPUT!$D$14")),"")</f>
        <v/>
      </c>
      <c r="I22" s="45" t="str">
        <f>IF(DATA!G131&gt;0,DATA!$D$101,"")</f>
        <v/>
      </c>
      <c r="J22" s="45" t="str">
        <f>IF(DATA!G131&gt;0,DATA!$F$101,"")</f>
        <v/>
      </c>
      <c r="K22" s="45" t="str">
        <f ca="1">IF(DATA!G131&gt;0,IF(ISBLANK(INDIRECT("INPUT!$F$18")),"",INDIRECT("INPUT!$F$18")),"")</f>
        <v/>
      </c>
      <c r="L22" s="45" t="str">
        <f ca="1">IF(DATA!G131&gt;0,IF(ISBLANK(INDIRECT("INPUT!$L$18")),"",INDIRECT("INPUT!$L$18")),"")</f>
        <v/>
      </c>
      <c r="M22" s="45" t="str">
        <f>IF(DATA!G131&gt;0,DATA!$J$101,"")</f>
        <v/>
      </c>
      <c r="N22" s="45" t="str">
        <f ca="1">IF(DATA!G131&gt;0,IF(ISBLANK(CONCATENATE(INDIRECT("INPUT!$D$21"),INDIRECT("A!$G$4"))),"",CONCATENATE(INDIRECT("INPUT!$D$21"),INDIRECT("A!$G$4"))),"")</f>
        <v/>
      </c>
      <c r="O22" s="45" t="str">
        <f>IF(DATA!G131&gt;0,DATA!M131,"")</f>
        <v/>
      </c>
      <c r="P22" s="45" t="str">
        <f>IF(DATA!G131&gt;0,DATA!$L$101,"")</f>
        <v/>
      </c>
      <c r="Q22" s="45" t="str">
        <f ca="1">IF(DATA!G131&gt;0,IF(DATA!H131,INDIRECT("INPUT!$O$18"),INDIRECT("INPUT!D146")),"")</f>
        <v/>
      </c>
      <c r="R22" s="45" t="str">
        <f ca="1">IF(DATA!G131&gt;0,IF(DATA!H131,INDIRECT("INPUT!$O$21"),INDIRECT("INPUT!F148")),"")</f>
        <v/>
      </c>
      <c r="S22" s="45" t="str">
        <f ca="1">IF(DATA!G131&gt;0,IF(DATA!H131,INDIRECT("INPUT!$O$20"),INDIRECT("INPUT!D148")),"")</f>
        <v/>
      </c>
      <c r="T22" s="45" t="str">
        <f ca="1">IF(DATA!G131&gt;0,IF(DATA!H131,INDIRECT("INPUT!$O$22"),INDIRECT("INPUT!D149")),"")</f>
        <v/>
      </c>
      <c r="U22" s="45" t="str">
        <f ca="1">IF(DATA!G131&gt;0,IF(DATA!H131,INDIRECT("INPUT!$O$23"),IF(ISBLANK(INDIRECT("INPUT!$D$150")),"",INDIRECT("INPUT!$D$150"))),"")</f>
        <v/>
      </c>
      <c r="V22" s="45" t="str">
        <f ca="1">IF(DATA!G131&gt;0,IF(DATA!H131,INDIRECT("INPUT!$O$19"),INDIRECT("INPUT!D147")),"")</f>
        <v/>
      </c>
      <c r="W22" s="45" t="str">
        <f ca="1">IF(DATA!G131&gt;0,IF(ISBLANK(INDIRECT("INPUT!$D$23")),"",INDIRECT("INPUT!$D$23")),"")</f>
        <v/>
      </c>
      <c r="X22" s="45" t="str">
        <f ca="1">IF(DATA!G131&gt;0,INDIRECT("INPUT!$K$7"),"")</f>
        <v/>
      </c>
      <c r="Y22" s="45" t="str">
        <f>IF(DATA!G131&gt;0,DATA!$H$101,"")</f>
        <v/>
      </c>
      <c r="Z22" s="45" t="str">
        <f>IF(DATA!G131&gt;0,DATA!G131,"")</f>
        <v/>
      </c>
      <c r="AA22" s="45" t="str">
        <f ca="1">IF(DATA!G131&gt;0,INDIRECT("INPUT!$U$4"),"")</f>
        <v/>
      </c>
      <c r="AB22" s="45" t="str">
        <f ca="1">IF(DATA!G131&gt;0,INDIRECT("INPUT!$M$1"),"")</f>
        <v/>
      </c>
      <c r="AC22" s="45" t="str">
        <f>IF(DATA!G131&gt;0,IF(DATA!H131,"ご注文者と同じ","先様に直接お届け"),"")</f>
        <v/>
      </c>
      <c r="AD22" s="45" t="str">
        <f ca="1">IF(DATA!G131&gt;0,INDIRECT("INPUT!$J$11"),"")</f>
        <v/>
      </c>
      <c r="AE22" s="45" t="str">
        <f ca="1">IF(DATA!G131&gt;0,INDIRECT("INPUT!$J$12"),"")</f>
        <v/>
      </c>
      <c r="AF22" s="45" t="str">
        <f ca="1">IF(DATA!G131&gt;0,INDIRECT("INPUT!$L$12"),"")</f>
        <v/>
      </c>
      <c r="AG22" s="45" t="str">
        <f ca="1">IF(DATA!G131&gt;0,INDIRECT("INPUT!$J$13"),"")</f>
        <v/>
      </c>
      <c r="AH22" s="45" t="str">
        <f ca="1">IF(DATA!G131&gt;0,INDIRECT("INPUT!$J$14"),"")</f>
        <v/>
      </c>
      <c r="AI22" s="45" t="str">
        <f>IF(DATA!G131&gt;0,DATA!$B$103,"")</f>
        <v/>
      </c>
      <c r="AJ22" s="45" t="str">
        <f>IF(DATA!G131&gt;0,DATA!$BO$103,"")</f>
        <v/>
      </c>
      <c r="AK22" s="163"/>
      <c r="AL22" s="163"/>
      <c r="AM22" s="163"/>
      <c r="AN22" s="102" t="str">
        <f>IF(DATA!G131&gt;0,DATA!$CA$100,"")</f>
        <v/>
      </c>
      <c r="AO22" s="102" t="str">
        <f>IF(DATA!G131&gt;0,M!$J$1,"")</f>
        <v/>
      </c>
      <c r="AP22" s="102" t="str">
        <f>IF(DATA!G131&gt;0,M!$J$2,"")</f>
        <v/>
      </c>
      <c r="AQ22" s="102" t="str">
        <f>IF(DATA!G131&gt;0,M!$J$3,"")</f>
        <v/>
      </c>
    </row>
    <row r="23" spans="1:43">
      <c r="A23" s="45" t="str">
        <f ca="1">IF(DATA!G132&gt;0,INDIRECT("INPUT!$D$9"),"")</f>
        <v/>
      </c>
      <c r="B23" s="45" t="str">
        <f ca="1">IF(DATA!G132&gt;0,INDIRECT("INPUT!$D$10"),"")</f>
        <v/>
      </c>
      <c r="C23" s="45" t="str">
        <f ca="1">IF(DATA!G132&gt;0,INDIRECT("INPUT!$D$15"),"")</f>
        <v/>
      </c>
      <c r="D23" s="45" t="str">
        <f ca="1">IF(DATA!G132&gt;0,INDIRECT("INPUT!$D$11"),"")</f>
        <v/>
      </c>
      <c r="E23" s="45" t="str">
        <f ca="1">IF(DATA!G132&gt;0,INDIRECT("INPUT!$F$12"),"")</f>
        <v/>
      </c>
      <c r="F23" s="45" t="str">
        <f ca="1">IF(DATA!G132&gt;0,INDIRECT("INPUT!$D$12"),"")</f>
        <v/>
      </c>
      <c r="G23" s="45" t="str">
        <f ca="1">IF(DATA!G132&gt;0,INDIRECT("INPUT!$D$13"),"")</f>
        <v/>
      </c>
      <c r="H23" s="45" t="str">
        <f ca="1">IF(DATA!G132&gt;0,IF(ISBLANK(INDIRECT("INPUT!$D$14")),"",INDIRECT("INPUT!$D$14")),"")</f>
        <v/>
      </c>
      <c r="I23" s="45" t="str">
        <f>IF(DATA!G132&gt;0,DATA!$D$101,"")</f>
        <v/>
      </c>
      <c r="J23" s="45" t="str">
        <f>IF(DATA!G132&gt;0,DATA!$F$101,"")</f>
        <v/>
      </c>
      <c r="K23" s="45" t="str">
        <f ca="1">IF(DATA!G132&gt;0,IF(ISBLANK(INDIRECT("INPUT!$F$18")),"",INDIRECT("INPUT!$F$18")),"")</f>
        <v/>
      </c>
      <c r="L23" s="45" t="str">
        <f ca="1">IF(DATA!G132&gt;0,IF(ISBLANK(INDIRECT("INPUT!$L$18")),"",INDIRECT("INPUT!$L$18")),"")</f>
        <v/>
      </c>
      <c r="M23" s="45" t="str">
        <f>IF(DATA!G132&gt;0,DATA!$J$101,"")</f>
        <v/>
      </c>
      <c r="N23" s="45" t="str">
        <f ca="1">IF(DATA!G132&gt;0,IF(ISBLANK(CONCATENATE(INDIRECT("INPUT!$D$21"),INDIRECT("A!$G$4"))),"",CONCATENATE(INDIRECT("INPUT!$D$21"),INDIRECT("A!$G$4"))),"")</f>
        <v/>
      </c>
      <c r="O23" s="45" t="str">
        <f>IF(DATA!G132&gt;0,DATA!M132,"")</f>
        <v/>
      </c>
      <c r="P23" s="45" t="str">
        <f>IF(DATA!G132&gt;0,DATA!$L$101,"")</f>
        <v/>
      </c>
      <c r="Q23" s="45" t="str">
        <f ca="1">IF(DATA!G132&gt;0,IF(DATA!H132,INDIRECT("INPUT!$O$18"),INDIRECT("INPUT!D152")),"")</f>
        <v/>
      </c>
      <c r="R23" s="45" t="str">
        <f ca="1">IF(DATA!G132&gt;0,IF(DATA!H132,INDIRECT("INPUT!$O$21"),INDIRECT("INPUT!F154")),"")</f>
        <v/>
      </c>
      <c r="S23" s="45" t="str">
        <f ca="1">IF(DATA!G132&gt;0,IF(DATA!H132,INDIRECT("INPUT!$O$20"),INDIRECT("INPUT!D154")),"")</f>
        <v/>
      </c>
      <c r="T23" s="45" t="str">
        <f ca="1">IF(DATA!G132&gt;0,IF(DATA!H132,INDIRECT("INPUT!$O$22"),INDIRECT("INPUT!D155")),"")</f>
        <v/>
      </c>
      <c r="U23" s="45" t="str">
        <f ca="1">IF(DATA!G132&gt;0,IF(DATA!H132,INDIRECT("INPUT!$O$23"),IF(ISBLANK(INDIRECT("INPUT!$D$156")),"",INDIRECT("INPUT!$D$156"))),"")</f>
        <v/>
      </c>
      <c r="V23" s="45" t="str">
        <f ca="1">IF(DATA!G132&gt;0,IF(DATA!H132,INDIRECT("INPUT!$O$19"),INDIRECT("INPUT!D153")),"")</f>
        <v/>
      </c>
      <c r="W23" s="45" t="str">
        <f ca="1">IF(DATA!G132&gt;0,IF(ISBLANK(INDIRECT("INPUT!$D$23")),"",INDIRECT("INPUT!$D$23")),"")</f>
        <v/>
      </c>
      <c r="X23" s="45" t="str">
        <f ca="1">IF(DATA!G132&gt;0,INDIRECT("INPUT!$K$7"),"")</f>
        <v/>
      </c>
      <c r="Y23" s="45" t="str">
        <f>IF(DATA!G132&gt;0,DATA!$H$101,"")</f>
        <v/>
      </c>
      <c r="Z23" s="45" t="str">
        <f>IF(DATA!G132&gt;0,DATA!G132,"")</f>
        <v/>
      </c>
      <c r="AA23" s="45" t="str">
        <f ca="1">IF(DATA!G132&gt;0,INDIRECT("INPUT!$U$4"),"")</f>
        <v/>
      </c>
      <c r="AB23" s="45" t="str">
        <f ca="1">IF(DATA!G132&gt;0,INDIRECT("INPUT!$M$1"),"")</f>
        <v/>
      </c>
      <c r="AC23" s="45" t="str">
        <f>IF(DATA!G132&gt;0,IF(DATA!H132,"ご注文者と同じ","先様に直接お届け"),"")</f>
        <v/>
      </c>
      <c r="AD23" s="45" t="str">
        <f ca="1">IF(DATA!G132&gt;0,INDIRECT("INPUT!$J$11"),"")</f>
        <v/>
      </c>
      <c r="AE23" s="45" t="str">
        <f ca="1">IF(DATA!G132&gt;0,INDIRECT("INPUT!$J$12"),"")</f>
        <v/>
      </c>
      <c r="AF23" s="45" t="str">
        <f ca="1">IF(DATA!G132&gt;0,INDIRECT("INPUT!$L$12"),"")</f>
        <v/>
      </c>
      <c r="AG23" s="45" t="str">
        <f ca="1">IF(DATA!G132&gt;0,INDIRECT("INPUT!$J$13"),"")</f>
        <v/>
      </c>
      <c r="AH23" s="45" t="str">
        <f ca="1">IF(DATA!G132&gt;0,INDIRECT("INPUT!$J$14"),"")</f>
        <v/>
      </c>
      <c r="AI23" s="45" t="str">
        <f>IF(DATA!G132&gt;0,DATA!$B$103,"")</f>
        <v/>
      </c>
      <c r="AJ23" s="45" t="str">
        <f>IF(DATA!G132&gt;0,DATA!$BO$103,"")</f>
        <v/>
      </c>
      <c r="AK23" s="163"/>
      <c r="AL23" s="163"/>
      <c r="AM23" s="163"/>
      <c r="AN23" s="102" t="str">
        <f>IF(DATA!G132&gt;0,DATA!$CA$100,"")</f>
        <v/>
      </c>
      <c r="AO23" s="102" t="str">
        <f>IF(DATA!G132&gt;0,M!$J$1,"")</f>
        <v/>
      </c>
      <c r="AP23" s="102" t="str">
        <f>IF(DATA!G132&gt;0,M!$J$2,"")</f>
        <v/>
      </c>
      <c r="AQ23" s="102" t="str">
        <f>IF(DATA!G132&gt;0,M!$J$3,"")</f>
        <v/>
      </c>
    </row>
    <row r="24" spans="1:43">
      <c r="A24" s="45" t="str">
        <f ca="1">IF(DATA!G133&gt;0,INDIRECT("INPUT!$D$9"),"")</f>
        <v/>
      </c>
      <c r="B24" s="45" t="str">
        <f ca="1">IF(DATA!G133&gt;0,INDIRECT("INPUT!$D$10"),"")</f>
        <v/>
      </c>
      <c r="C24" s="45" t="str">
        <f ca="1">IF(DATA!G133&gt;0,INDIRECT("INPUT!$D$15"),"")</f>
        <v/>
      </c>
      <c r="D24" s="45" t="str">
        <f ca="1">IF(DATA!G133&gt;0,INDIRECT("INPUT!$D$11"),"")</f>
        <v/>
      </c>
      <c r="E24" s="45" t="str">
        <f ca="1">IF(DATA!G133&gt;0,INDIRECT("INPUT!$F$12"),"")</f>
        <v/>
      </c>
      <c r="F24" s="45" t="str">
        <f ca="1">IF(DATA!G133&gt;0,INDIRECT("INPUT!$D$12"),"")</f>
        <v/>
      </c>
      <c r="G24" s="45" t="str">
        <f ca="1">IF(DATA!G133&gt;0,INDIRECT("INPUT!$D$13"),"")</f>
        <v/>
      </c>
      <c r="H24" s="45" t="str">
        <f ca="1">IF(DATA!G133&gt;0,IF(ISBLANK(INDIRECT("INPUT!$D$14")),"",INDIRECT("INPUT!$D$14")),"")</f>
        <v/>
      </c>
      <c r="I24" s="45" t="str">
        <f>IF(DATA!G133&gt;0,DATA!$D$101,"")</f>
        <v/>
      </c>
      <c r="J24" s="45" t="str">
        <f>IF(DATA!G133&gt;0,DATA!$F$101,"")</f>
        <v/>
      </c>
      <c r="K24" s="45" t="str">
        <f ca="1">IF(DATA!G133&gt;0,IF(ISBLANK(INDIRECT("INPUT!$F$18")),"",INDIRECT("INPUT!$F$18")),"")</f>
        <v/>
      </c>
      <c r="L24" s="45" t="str">
        <f ca="1">IF(DATA!G133&gt;0,IF(ISBLANK(INDIRECT("INPUT!$L$18")),"",INDIRECT("INPUT!$L$18")),"")</f>
        <v/>
      </c>
      <c r="M24" s="45" t="str">
        <f>IF(DATA!G133&gt;0,DATA!$J$101,"")</f>
        <v/>
      </c>
      <c r="N24" s="45" t="str">
        <f ca="1">IF(DATA!G133&gt;0,IF(ISBLANK(CONCATENATE(INDIRECT("INPUT!$D$21"),INDIRECT("A!$G$4"))),"",CONCATENATE(INDIRECT("INPUT!$D$21"),INDIRECT("A!$G$4"))),"")</f>
        <v/>
      </c>
      <c r="O24" s="45" t="str">
        <f>IF(DATA!G133&gt;0,DATA!M133,"")</f>
        <v/>
      </c>
      <c r="P24" s="45" t="str">
        <f>IF(DATA!G133&gt;0,DATA!$L$101,"")</f>
        <v/>
      </c>
      <c r="Q24" s="45" t="str">
        <f ca="1">IF(DATA!G133&gt;0,IF(DATA!H133,INDIRECT("INPUT!$O$18"),INDIRECT("INPUT!D158")),"")</f>
        <v/>
      </c>
      <c r="R24" s="45" t="str">
        <f ca="1">IF(DATA!G133&gt;0,IF(DATA!H133,INDIRECT("INPUT!$O$21"),INDIRECT("INPUT!F160")),"")</f>
        <v/>
      </c>
      <c r="S24" s="45" t="str">
        <f ca="1">IF(DATA!G133&gt;0,IF(DATA!H133,INDIRECT("INPUT!$O$20"),INDIRECT("INPUT!D160")),"")</f>
        <v/>
      </c>
      <c r="T24" s="45" t="str">
        <f ca="1">IF(DATA!G133&gt;0,IF(DATA!H133,INDIRECT("INPUT!$O$22"),INDIRECT("INPUT!D161")),"")</f>
        <v/>
      </c>
      <c r="U24" s="45" t="str">
        <f ca="1">IF(DATA!G133&gt;0,IF(DATA!H133,INDIRECT("INPUT!$O$23"),IF(ISBLANK(INDIRECT("INPUT!$D$162")),"",INDIRECT("INPUT!$D$162"))),"")</f>
        <v/>
      </c>
      <c r="V24" s="45" t="str">
        <f ca="1">IF(DATA!G133&gt;0,IF(DATA!H133,INDIRECT("INPUT!$O$19"),INDIRECT("INPUT!D159")),"")</f>
        <v/>
      </c>
      <c r="W24" s="45" t="str">
        <f ca="1">IF(DATA!G133&gt;0,IF(ISBLANK(INDIRECT("INPUT!$D$23")),"",INDIRECT("INPUT!$D$23")),"")</f>
        <v/>
      </c>
      <c r="X24" s="45" t="str">
        <f ca="1">IF(DATA!G133&gt;0,INDIRECT("INPUT!$K$7"),"")</f>
        <v/>
      </c>
      <c r="Y24" s="45" t="str">
        <f>IF(DATA!G133&gt;0,DATA!$H$101,"")</f>
        <v/>
      </c>
      <c r="Z24" s="45" t="str">
        <f>IF(DATA!G133&gt;0,DATA!G133,"")</f>
        <v/>
      </c>
      <c r="AA24" s="45" t="str">
        <f ca="1">IF(DATA!G133&gt;0,INDIRECT("INPUT!$U$4"),"")</f>
        <v/>
      </c>
      <c r="AB24" s="45" t="str">
        <f ca="1">IF(DATA!G133&gt;0,INDIRECT("INPUT!$M$1"),"")</f>
        <v/>
      </c>
      <c r="AC24" s="45" t="str">
        <f>IF(DATA!G133&gt;0,IF(DATA!H133,"ご注文者と同じ","先様に直接お届け"),"")</f>
        <v/>
      </c>
      <c r="AD24" s="45" t="str">
        <f ca="1">IF(DATA!G133&gt;0,INDIRECT("INPUT!$J$11"),"")</f>
        <v/>
      </c>
      <c r="AE24" s="45" t="str">
        <f ca="1">IF(DATA!G133&gt;0,INDIRECT("INPUT!$J$12"),"")</f>
        <v/>
      </c>
      <c r="AF24" s="45" t="str">
        <f ca="1">IF(DATA!G133&gt;0,INDIRECT("INPUT!$L$12"),"")</f>
        <v/>
      </c>
      <c r="AG24" s="45" t="str">
        <f ca="1">IF(DATA!G133&gt;0,INDIRECT("INPUT!$J$13"),"")</f>
        <v/>
      </c>
      <c r="AH24" s="45" t="str">
        <f ca="1">IF(DATA!G133&gt;0,INDIRECT("INPUT!$J$14"),"")</f>
        <v/>
      </c>
      <c r="AI24" s="45" t="str">
        <f>IF(DATA!G133&gt;0,DATA!$B$103,"")</f>
        <v/>
      </c>
      <c r="AJ24" s="45" t="str">
        <f>IF(DATA!G133&gt;0,DATA!$BO$103,"")</f>
        <v/>
      </c>
      <c r="AK24" s="163"/>
      <c r="AL24" s="163"/>
      <c r="AM24" s="163"/>
      <c r="AN24" s="102" t="str">
        <f>IF(DATA!G133&gt;0,DATA!$CA$100,"")</f>
        <v/>
      </c>
      <c r="AO24" s="102" t="str">
        <f>IF(DATA!G133&gt;0,M!$J$1,"")</f>
        <v/>
      </c>
      <c r="AP24" s="102" t="str">
        <f>IF(DATA!G133&gt;0,M!$J$2,"")</f>
        <v/>
      </c>
      <c r="AQ24" s="102" t="str">
        <f>IF(DATA!G133&gt;0,M!$J$3,"")</f>
        <v/>
      </c>
    </row>
    <row r="25" spans="1:43">
      <c r="A25" s="45" t="str">
        <f ca="1">IF(DATA!G134&gt;0,INDIRECT("INPUT!$D$9"),"")</f>
        <v/>
      </c>
      <c r="B25" s="45" t="str">
        <f ca="1">IF(DATA!G134&gt;0,INDIRECT("INPUT!$D$10"),"")</f>
        <v/>
      </c>
      <c r="C25" s="45" t="str">
        <f ca="1">IF(DATA!G134&gt;0,INDIRECT("INPUT!$D$15"),"")</f>
        <v/>
      </c>
      <c r="D25" s="45" t="str">
        <f ca="1">IF(DATA!G134&gt;0,INDIRECT("INPUT!$D$11"),"")</f>
        <v/>
      </c>
      <c r="E25" s="45" t="str">
        <f ca="1">IF(DATA!G134&gt;0,INDIRECT("INPUT!$F$12"),"")</f>
        <v/>
      </c>
      <c r="F25" s="45" t="str">
        <f ca="1">IF(DATA!G134&gt;0,INDIRECT("INPUT!$D$12"),"")</f>
        <v/>
      </c>
      <c r="G25" s="45" t="str">
        <f ca="1">IF(DATA!G134&gt;0,INDIRECT("INPUT!$D$13"),"")</f>
        <v/>
      </c>
      <c r="H25" s="45" t="str">
        <f ca="1">IF(DATA!G134&gt;0,IF(ISBLANK(INDIRECT("INPUT!$D$14")),"",INDIRECT("INPUT!$D$14")),"")</f>
        <v/>
      </c>
      <c r="I25" s="45" t="str">
        <f>IF(DATA!G134&gt;0,DATA!$D$101,"")</f>
        <v/>
      </c>
      <c r="J25" s="45" t="str">
        <f>IF(DATA!G134&gt;0,DATA!$F$101,"")</f>
        <v/>
      </c>
      <c r="K25" s="45" t="str">
        <f ca="1">IF(DATA!G134&gt;0,IF(ISBLANK(INDIRECT("INPUT!$F$18")),"",INDIRECT("INPUT!$F$18")),"")</f>
        <v/>
      </c>
      <c r="L25" s="45" t="str">
        <f ca="1">IF(DATA!G134&gt;0,IF(ISBLANK(INDIRECT("INPUT!$L$18")),"",INDIRECT("INPUT!$L$18")),"")</f>
        <v/>
      </c>
      <c r="M25" s="45" t="str">
        <f>IF(DATA!G134&gt;0,DATA!$J$101,"")</f>
        <v/>
      </c>
      <c r="N25" s="45" t="str">
        <f ca="1">IF(DATA!G134&gt;0,IF(ISBLANK(CONCATENATE(INDIRECT("INPUT!$D$21"),INDIRECT("A!$G$4"))),"",CONCATENATE(INDIRECT("INPUT!$D$21"),INDIRECT("A!$G$4"))),"")</f>
        <v/>
      </c>
      <c r="O25" s="45" t="str">
        <f>IF(DATA!G134&gt;0,DATA!M134,"")</f>
        <v/>
      </c>
      <c r="P25" s="45" t="str">
        <f>IF(DATA!G134&gt;0,DATA!$L$101,"")</f>
        <v/>
      </c>
      <c r="Q25" s="45" t="str">
        <f ca="1">IF(DATA!G134&gt;0,IF(DATA!H134,INDIRECT("INPUT!$O$18"),INDIRECT("INPUT!D164")),"")</f>
        <v/>
      </c>
      <c r="R25" s="45" t="str">
        <f ca="1">IF(DATA!G134&gt;0,IF(DATA!H134,INDIRECT("INPUT!$O$21"),INDIRECT("INPUT!F166")),"")</f>
        <v/>
      </c>
      <c r="S25" s="45" t="str">
        <f ca="1">IF(DATA!G134&gt;0,IF(DATA!H134,INDIRECT("INPUT!$O$20"),INDIRECT("INPUT!D166")),"")</f>
        <v/>
      </c>
      <c r="T25" s="45" t="str">
        <f ca="1">IF(DATA!G134&gt;0,IF(DATA!H134,INDIRECT("INPUT!$O$22"),INDIRECT("INPUT!D167")),"")</f>
        <v/>
      </c>
      <c r="U25" s="45" t="str">
        <f ca="1">IF(DATA!G134&gt;0,IF(DATA!H134,INDIRECT("INPUT!$O$23"),IF(ISBLANK(INDIRECT("INPUT!$D$168")),"",INDIRECT("INPUT!$D$168"))),"")</f>
        <v/>
      </c>
      <c r="V25" s="45" t="str">
        <f ca="1">IF(DATA!G134&gt;0,IF(DATA!H134,INDIRECT("INPUT!$O$19"),INDIRECT("INPUT!D165")),"")</f>
        <v/>
      </c>
      <c r="W25" s="45" t="str">
        <f ca="1">IF(DATA!G134&gt;0,IF(ISBLANK(INDIRECT("INPUT!$D$23")),"",INDIRECT("INPUT!$D$23")),"")</f>
        <v/>
      </c>
      <c r="X25" s="45" t="str">
        <f ca="1">IF(DATA!G134&gt;0,INDIRECT("INPUT!$K$7"),"")</f>
        <v/>
      </c>
      <c r="Y25" s="45" t="str">
        <f>IF(DATA!G134&gt;0,DATA!$H$101,"")</f>
        <v/>
      </c>
      <c r="Z25" s="45" t="str">
        <f>IF(DATA!G134&gt;0,DATA!G134,"")</f>
        <v/>
      </c>
      <c r="AA25" s="45" t="str">
        <f ca="1">IF(DATA!G134&gt;0,INDIRECT("INPUT!$U$4"),"")</f>
        <v/>
      </c>
      <c r="AB25" s="45" t="str">
        <f ca="1">IF(DATA!G134&gt;0,INDIRECT("INPUT!$M$1"),"")</f>
        <v/>
      </c>
      <c r="AC25" s="45" t="str">
        <f>IF(DATA!G134&gt;0,IF(DATA!H134,"ご注文者と同じ","先様に直接お届け"),"")</f>
        <v/>
      </c>
      <c r="AD25" s="45" t="str">
        <f ca="1">IF(DATA!G134&gt;0,INDIRECT("INPUT!$J$11"),"")</f>
        <v/>
      </c>
      <c r="AE25" s="45" t="str">
        <f ca="1">IF(DATA!G134&gt;0,INDIRECT("INPUT!$J$12"),"")</f>
        <v/>
      </c>
      <c r="AF25" s="45" t="str">
        <f ca="1">IF(DATA!G134&gt;0,INDIRECT("INPUT!$L$12"),"")</f>
        <v/>
      </c>
      <c r="AG25" s="45" t="str">
        <f ca="1">IF(DATA!G134&gt;0,INDIRECT("INPUT!$J$13"),"")</f>
        <v/>
      </c>
      <c r="AH25" s="45" t="str">
        <f ca="1">IF(DATA!G134&gt;0,INDIRECT("INPUT!$J$14"),"")</f>
        <v/>
      </c>
      <c r="AI25" s="45" t="str">
        <f>IF(DATA!G134&gt;0,DATA!$B$103,"")</f>
        <v/>
      </c>
      <c r="AJ25" s="45" t="str">
        <f>IF(DATA!G134&gt;0,DATA!$BO$103,"")</f>
        <v/>
      </c>
      <c r="AK25" s="163"/>
      <c r="AL25" s="163"/>
      <c r="AM25" s="163"/>
      <c r="AN25" s="102" t="str">
        <f>IF(DATA!G134&gt;0,DATA!$CA$100,"")</f>
        <v/>
      </c>
      <c r="AO25" s="102" t="str">
        <f>IF(DATA!G134&gt;0,M!$J$1,"")</f>
        <v/>
      </c>
      <c r="AP25" s="102" t="str">
        <f>IF(DATA!G134&gt;0,M!$J$2,"")</f>
        <v/>
      </c>
      <c r="AQ25" s="102" t="str">
        <f>IF(DATA!G134&gt;0,M!$J$3,"")</f>
        <v/>
      </c>
    </row>
    <row r="26" spans="1:43">
      <c r="A26" s="45" t="str">
        <f ca="1">IF(DATA!G135&gt;0,INDIRECT("INPUT!$D$9"),"")</f>
        <v/>
      </c>
      <c r="B26" s="45" t="str">
        <f ca="1">IF(DATA!G135&gt;0,INDIRECT("INPUT!$D$10"),"")</f>
        <v/>
      </c>
      <c r="C26" s="45" t="str">
        <f ca="1">IF(DATA!G135&gt;0,INDIRECT("INPUT!$D$15"),"")</f>
        <v/>
      </c>
      <c r="D26" s="45" t="str">
        <f ca="1">IF(DATA!G135&gt;0,INDIRECT("INPUT!$D$11"),"")</f>
        <v/>
      </c>
      <c r="E26" s="45" t="str">
        <f ca="1">IF(DATA!G135&gt;0,INDIRECT("INPUT!$F$12"),"")</f>
        <v/>
      </c>
      <c r="F26" s="45" t="str">
        <f ca="1">IF(DATA!G135&gt;0,INDIRECT("INPUT!$D$12"),"")</f>
        <v/>
      </c>
      <c r="G26" s="45" t="str">
        <f ca="1">IF(DATA!G135&gt;0,INDIRECT("INPUT!$D$13"),"")</f>
        <v/>
      </c>
      <c r="H26" s="45" t="str">
        <f ca="1">IF(DATA!G135&gt;0,IF(ISBLANK(INDIRECT("INPUT!$D$14")),"",INDIRECT("INPUT!$D$14")),"")</f>
        <v/>
      </c>
      <c r="I26" s="45" t="str">
        <f>IF(DATA!G135&gt;0,DATA!$D$101,"")</f>
        <v/>
      </c>
      <c r="J26" s="45" t="str">
        <f>IF(DATA!G135&gt;0,DATA!$F$101,"")</f>
        <v/>
      </c>
      <c r="K26" s="45" t="str">
        <f ca="1">IF(DATA!G135&gt;0,IF(ISBLANK(INDIRECT("INPUT!$F$18")),"",INDIRECT("INPUT!$F$18")),"")</f>
        <v/>
      </c>
      <c r="L26" s="45" t="str">
        <f ca="1">IF(DATA!G135&gt;0,IF(ISBLANK(INDIRECT("INPUT!$L$18")),"",INDIRECT("INPUT!$L$18")),"")</f>
        <v/>
      </c>
      <c r="M26" s="45" t="str">
        <f>IF(DATA!G135&gt;0,DATA!$J$101,"")</f>
        <v/>
      </c>
      <c r="N26" s="45" t="str">
        <f ca="1">IF(DATA!G135&gt;0,IF(ISBLANK(CONCATENATE(INDIRECT("INPUT!$D$21"),INDIRECT("A!$G$4"))),"",CONCATENATE(INDIRECT("INPUT!$D$21"),INDIRECT("A!$G$4"))),"")</f>
        <v/>
      </c>
      <c r="O26" s="45" t="str">
        <f>IF(DATA!G135&gt;0,DATA!M135,"")</f>
        <v/>
      </c>
      <c r="P26" s="45" t="str">
        <f>IF(DATA!G135&gt;0,DATA!$L$101,"")</f>
        <v/>
      </c>
      <c r="Q26" s="45" t="str">
        <f ca="1">IF(DATA!G135&gt;0,IF(DATA!H135,INDIRECT("INPUT!$O$18"),INDIRECT("INPUT!D170")),"")</f>
        <v/>
      </c>
      <c r="R26" s="45" t="str">
        <f ca="1">IF(DATA!G135&gt;0,IF(DATA!H135,INDIRECT("INPUT!$O$21"),INDIRECT("INPUT!F172")),"")</f>
        <v/>
      </c>
      <c r="S26" s="45" t="str">
        <f ca="1">IF(DATA!G135&gt;0,IF(DATA!H135,INDIRECT("INPUT!$O$20"),INDIRECT("INPUT!D172")),"")</f>
        <v/>
      </c>
      <c r="T26" s="45" t="str">
        <f ca="1">IF(DATA!G135&gt;0,IF(DATA!H135,INDIRECT("INPUT!$O$22"),INDIRECT("INPUT!D173")),"")</f>
        <v/>
      </c>
      <c r="U26" s="45" t="str">
        <f ca="1">IF(DATA!G135&gt;0,IF(DATA!H135,INDIRECT("INPUT!$O$23"),IF(ISBLANK(INDIRECT("INPUT!$D$174")),"",INDIRECT("INPUT!$D$174"))),"")</f>
        <v/>
      </c>
      <c r="V26" s="45" t="str">
        <f ca="1">IF(DATA!G135&gt;0,IF(DATA!H135,INDIRECT("INPUT!$O$19"),INDIRECT("INPUT!D171")),"")</f>
        <v/>
      </c>
      <c r="W26" s="45" t="str">
        <f ca="1">IF(DATA!G135&gt;0,IF(ISBLANK(INDIRECT("INPUT!$D$23")),"",INDIRECT("INPUT!$D$23")),"")</f>
        <v/>
      </c>
      <c r="X26" s="45" t="str">
        <f ca="1">IF(DATA!G135&gt;0,INDIRECT("INPUT!$K$7"),"")</f>
        <v/>
      </c>
      <c r="Y26" s="45" t="str">
        <f>IF(DATA!G135&gt;0,DATA!$H$101,"")</f>
        <v/>
      </c>
      <c r="Z26" s="45" t="str">
        <f>IF(DATA!G135&gt;0,DATA!G135,"")</f>
        <v/>
      </c>
      <c r="AA26" s="45" t="str">
        <f ca="1">IF(DATA!G135&gt;0,INDIRECT("INPUT!$U$4"),"")</f>
        <v/>
      </c>
      <c r="AB26" s="45" t="str">
        <f ca="1">IF(DATA!G135&gt;0,INDIRECT("INPUT!$M$1"),"")</f>
        <v/>
      </c>
      <c r="AC26" s="45" t="str">
        <f>IF(DATA!G135&gt;0,IF(DATA!H135,"ご注文者と同じ","先様に直接お届け"),"")</f>
        <v/>
      </c>
      <c r="AD26" s="45" t="str">
        <f ca="1">IF(DATA!G135&gt;0,INDIRECT("INPUT!$J$11"),"")</f>
        <v/>
      </c>
      <c r="AE26" s="45" t="str">
        <f ca="1">IF(DATA!G135&gt;0,INDIRECT("INPUT!$J$12"),"")</f>
        <v/>
      </c>
      <c r="AF26" s="45" t="str">
        <f ca="1">IF(DATA!G135&gt;0,INDIRECT("INPUT!$L$12"),"")</f>
        <v/>
      </c>
      <c r="AG26" s="45" t="str">
        <f ca="1">IF(DATA!G135&gt;0,INDIRECT("INPUT!$J$13"),"")</f>
        <v/>
      </c>
      <c r="AH26" s="45" t="str">
        <f ca="1">IF(DATA!G135&gt;0,INDIRECT("INPUT!$J$14"),"")</f>
        <v/>
      </c>
      <c r="AI26" s="45" t="str">
        <f>IF(DATA!G135&gt;0,DATA!$B$103,"")</f>
        <v/>
      </c>
      <c r="AJ26" s="45" t="str">
        <f>IF(DATA!G135&gt;0,DATA!$BO$103,"")</f>
        <v/>
      </c>
      <c r="AK26" s="163"/>
      <c r="AL26" s="163"/>
      <c r="AM26" s="163"/>
      <c r="AN26" s="102" t="str">
        <f>IF(DATA!G135&gt;0,DATA!$CA$100,"")</f>
        <v/>
      </c>
      <c r="AO26" s="102" t="str">
        <f>IF(DATA!G135&gt;0,M!$J$1,"")</f>
        <v/>
      </c>
      <c r="AP26" s="102" t="str">
        <f>IF(DATA!G135&gt;0,M!$J$2,"")</f>
        <v/>
      </c>
      <c r="AQ26" s="102" t="str">
        <f>IF(DATA!G135&gt;0,M!$J$3,"")</f>
        <v/>
      </c>
    </row>
    <row r="27" spans="1:43">
      <c r="A27" s="45" t="str">
        <f ca="1">IF(DATA!G136&gt;0,INDIRECT("INPUT!$D$9"),"")</f>
        <v/>
      </c>
      <c r="B27" s="45" t="str">
        <f ca="1">IF(DATA!G136&gt;0,INDIRECT("INPUT!$D$10"),"")</f>
        <v/>
      </c>
      <c r="C27" s="45" t="str">
        <f ca="1">IF(DATA!G136&gt;0,INDIRECT("INPUT!$D$15"),"")</f>
        <v/>
      </c>
      <c r="D27" s="45" t="str">
        <f ca="1">IF(DATA!G136&gt;0,INDIRECT("INPUT!$D$11"),"")</f>
        <v/>
      </c>
      <c r="E27" s="45" t="str">
        <f ca="1">IF(DATA!G136&gt;0,INDIRECT("INPUT!$F$12"),"")</f>
        <v/>
      </c>
      <c r="F27" s="45" t="str">
        <f ca="1">IF(DATA!G136&gt;0,INDIRECT("INPUT!$D$12"),"")</f>
        <v/>
      </c>
      <c r="G27" s="45" t="str">
        <f ca="1">IF(DATA!G136&gt;0,INDIRECT("INPUT!$D$13"),"")</f>
        <v/>
      </c>
      <c r="H27" s="45" t="str">
        <f ca="1">IF(DATA!G136&gt;0,IF(ISBLANK(INDIRECT("INPUT!$D$14")),"",INDIRECT("INPUT!$D$14")),"")</f>
        <v/>
      </c>
      <c r="I27" s="45" t="str">
        <f>IF(DATA!G136&gt;0,DATA!$D$101,"")</f>
        <v/>
      </c>
      <c r="J27" s="45" t="str">
        <f>IF(DATA!G136&gt;0,DATA!$F$101,"")</f>
        <v/>
      </c>
      <c r="K27" s="45" t="str">
        <f ca="1">IF(DATA!G136&gt;0,IF(ISBLANK(INDIRECT("INPUT!$F$18")),"",INDIRECT("INPUT!$F$18")),"")</f>
        <v/>
      </c>
      <c r="L27" s="45" t="str">
        <f ca="1">IF(DATA!G136&gt;0,IF(ISBLANK(INDIRECT("INPUT!$L$18")),"",INDIRECT("INPUT!$L$18")),"")</f>
        <v/>
      </c>
      <c r="M27" s="45" t="str">
        <f>IF(DATA!G136&gt;0,DATA!$J$101,"")</f>
        <v/>
      </c>
      <c r="N27" s="45" t="str">
        <f ca="1">IF(DATA!G136&gt;0,IF(ISBLANK(CONCATENATE(INDIRECT("INPUT!$D$21"),INDIRECT("A!$G$4"))),"",CONCATENATE(INDIRECT("INPUT!$D$21"),INDIRECT("A!$G$4"))),"")</f>
        <v/>
      </c>
      <c r="O27" s="45" t="str">
        <f>IF(DATA!G136&gt;0,DATA!M136,"")</f>
        <v/>
      </c>
      <c r="P27" s="45" t="str">
        <f>IF(DATA!G136&gt;0,DATA!$L$101,"")</f>
        <v/>
      </c>
      <c r="Q27" s="45" t="str">
        <f ca="1">IF(DATA!G136&gt;0,IF(DATA!H136,INDIRECT("INPUT!$O$18"),INDIRECT("INPUT!D176")),"")</f>
        <v/>
      </c>
      <c r="R27" s="45" t="str">
        <f ca="1">IF(DATA!G136&gt;0,IF(DATA!H136,INDIRECT("INPUT!$O$21"),INDIRECT("INPUT!F178")),"")</f>
        <v/>
      </c>
      <c r="S27" s="45" t="str">
        <f ca="1">IF(DATA!G136&gt;0,IF(DATA!H136,INDIRECT("INPUT!$O$20"),INDIRECT("INPUT!D178")),"")</f>
        <v/>
      </c>
      <c r="T27" s="45" t="str">
        <f ca="1">IF(DATA!G136&gt;0,IF(DATA!H136,INDIRECT("INPUT!$O$22"),INDIRECT("INPUT!D179")),"")</f>
        <v/>
      </c>
      <c r="U27" s="45" t="str">
        <f ca="1">IF(DATA!G136&gt;0,IF(DATA!H136,INDIRECT("INPUT!$O$23"),IF(ISBLANK(INDIRECT("INPUT!$D$180")),"",INDIRECT("INPUT!$D$180"))),"")</f>
        <v/>
      </c>
      <c r="V27" s="45" t="str">
        <f ca="1">IF(DATA!G136&gt;0,IF(DATA!H136,INDIRECT("INPUT!$O$19"),INDIRECT("INPUT!D177")),"")</f>
        <v/>
      </c>
      <c r="W27" s="45" t="str">
        <f ca="1">IF(DATA!G136&gt;0,IF(ISBLANK(INDIRECT("INPUT!$D$23")),"",INDIRECT("INPUT!$D$23")),"")</f>
        <v/>
      </c>
      <c r="X27" s="45" t="str">
        <f ca="1">IF(DATA!G136&gt;0,INDIRECT("INPUT!$K$7"),"")</f>
        <v/>
      </c>
      <c r="Y27" s="45" t="str">
        <f>IF(DATA!G136&gt;0,DATA!$H$101,"")</f>
        <v/>
      </c>
      <c r="Z27" s="45" t="str">
        <f>IF(DATA!G136&gt;0,DATA!G136,"")</f>
        <v/>
      </c>
      <c r="AA27" s="45" t="str">
        <f ca="1">IF(DATA!G136&gt;0,INDIRECT("INPUT!$U$4"),"")</f>
        <v/>
      </c>
      <c r="AB27" s="45" t="str">
        <f ca="1">IF(DATA!G136&gt;0,INDIRECT("INPUT!$M$1"),"")</f>
        <v/>
      </c>
      <c r="AC27" s="45" t="str">
        <f>IF(DATA!G136&gt;0,IF(DATA!H136,"ご注文者と同じ","先様に直接お届け"),"")</f>
        <v/>
      </c>
      <c r="AD27" s="45" t="str">
        <f ca="1">IF(DATA!G136&gt;0,INDIRECT("INPUT!$J$11"),"")</f>
        <v/>
      </c>
      <c r="AE27" s="45" t="str">
        <f ca="1">IF(DATA!G136&gt;0,INDIRECT("INPUT!$J$12"),"")</f>
        <v/>
      </c>
      <c r="AF27" s="45" t="str">
        <f ca="1">IF(DATA!G136&gt;0,INDIRECT("INPUT!$L$12"),"")</f>
        <v/>
      </c>
      <c r="AG27" s="45" t="str">
        <f ca="1">IF(DATA!G136&gt;0,INDIRECT("INPUT!$J$13"),"")</f>
        <v/>
      </c>
      <c r="AH27" s="45" t="str">
        <f ca="1">IF(DATA!G136&gt;0,INDIRECT("INPUT!$J$14"),"")</f>
        <v/>
      </c>
      <c r="AI27" s="45" t="str">
        <f>IF(DATA!G136&gt;0,DATA!$B$103,"")</f>
        <v/>
      </c>
      <c r="AJ27" s="45" t="str">
        <f>IF(DATA!G136&gt;0,DATA!$BO$103,"")</f>
        <v/>
      </c>
      <c r="AK27" s="163"/>
      <c r="AL27" s="163"/>
      <c r="AM27" s="163"/>
      <c r="AN27" s="102" t="str">
        <f>IF(DATA!G136&gt;0,DATA!$CA$100,"")</f>
        <v/>
      </c>
      <c r="AO27" s="102" t="str">
        <f>IF(DATA!G136&gt;0,M!$J$1,"")</f>
        <v/>
      </c>
      <c r="AP27" s="102" t="str">
        <f>IF(DATA!G136&gt;0,M!$J$2,"")</f>
        <v/>
      </c>
      <c r="AQ27" s="102" t="str">
        <f>IF(DATA!G136&gt;0,M!$J$3,"")</f>
        <v/>
      </c>
    </row>
    <row r="28" spans="1:43">
      <c r="A28" s="45" t="str">
        <f ca="1">IF(DATA!G137&gt;0,INDIRECT("INPUT!$D$9"),"")</f>
        <v/>
      </c>
      <c r="B28" s="45" t="str">
        <f ca="1">IF(DATA!G137&gt;0,INDIRECT("INPUT!$D$10"),"")</f>
        <v/>
      </c>
      <c r="C28" s="45" t="str">
        <f ca="1">IF(DATA!G137&gt;0,INDIRECT("INPUT!$D$15"),"")</f>
        <v/>
      </c>
      <c r="D28" s="45" t="str">
        <f ca="1">IF(DATA!G137&gt;0,INDIRECT("INPUT!$D$11"),"")</f>
        <v/>
      </c>
      <c r="E28" s="45" t="str">
        <f ca="1">IF(DATA!G137&gt;0,INDIRECT("INPUT!$F$12"),"")</f>
        <v/>
      </c>
      <c r="F28" s="45" t="str">
        <f ca="1">IF(DATA!G137&gt;0,INDIRECT("INPUT!$D$12"),"")</f>
        <v/>
      </c>
      <c r="G28" s="45" t="str">
        <f ca="1">IF(DATA!G137&gt;0,INDIRECT("INPUT!$D$13"),"")</f>
        <v/>
      </c>
      <c r="H28" s="45" t="str">
        <f ca="1">IF(DATA!G137&gt;0,IF(ISBLANK(INDIRECT("INPUT!$D$14")),"",INDIRECT("INPUT!$D$14")),"")</f>
        <v/>
      </c>
      <c r="I28" s="45" t="str">
        <f>IF(DATA!G137&gt;0,DATA!$D$101,"")</f>
        <v/>
      </c>
      <c r="J28" s="45" t="str">
        <f>IF(DATA!G137&gt;0,DATA!$F$101,"")</f>
        <v/>
      </c>
      <c r="K28" s="45" t="str">
        <f ca="1">IF(DATA!G137&gt;0,IF(ISBLANK(INDIRECT("INPUT!$F$18")),"",INDIRECT("INPUT!$F$18")),"")</f>
        <v/>
      </c>
      <c r="L28" s="45" t="str">
        <f ca="1">IF(DATA!G137&gt;0,IF(ISBLANK(INDIRECT("INPUT!$L$18")),"",INDIRECT("INPUT!$L$18")),"")</f>
        <v/>
      </c>
      <c r="M28" s="45" t="str">
        <f>IF(DATA!G137&gt;0,DATA!$J$101,"")</f>
        <v/>
      </c>
      <c r="N28" s="45" t="str">
        <f ca="1">IF(DATA!G137&gt;0,IF(ISBLANK(CONCATENATE(INDIRECT("INPUT!$D$21"),INDIRECT("A!$G$4"))),"",CONCATENATE(INDIRECT("INPUT!$D$21"),INDIRECT("A!$G$4"))),"")</f>
        <v/>
      </c>
      <c r="O28" s="45" t="str">
        <f>IF(DATA!G137&gt;0,DATA!M137,"")</f>
        <v/>
      </c>
      <c r="P28" s="45" t="str">
        <f>IF(DATA!G137&gt;0,DATA!$L$101,"")</f>
        <v/>
      </c>
      <c r="Q28" s="45" t="str">
        <f ca="1">IF(DATA!G137&gt;0,IF(DATA!H137,INDIRECT("INPUT!$O$18"),INDIRECT("INPUT!D182")),"")</f>
        <v/>
      </c>
      <c r="R28" s="45" t="str">
        <f ca="1">IF(DATA!G137&gt;0,IF(DATA!H137,INDIRECT("INPUT!$O$21"),INDIRECT("INPUT!F184")),"")</f>
        <v/>
      </c>
      <c r="S28" s="45" t="str">
        <f ca="1">IF(DATA!G137&gt;0,IF(DATA!H137,INDIRECT("INPUT!$O$20"),INDIRECT("INPUT!D184")),"")</f>
        <v/>
      </c>
      <c r="T28" s="45" t="str">
        <f ca="1">IF(DATA!G137&gt;0,IF(DATA!H137,INDIRECT("INPUT!$O$22"),INDIRECT("INPUT!D185")),"")</f>
        <v/>
      </c>
      <c r="U28" s="45" t="str">
        <f ca="1">IF(DATA!G137&gt;0,IF(DATA!H137,INDIRECT("INPUT!$O$23"),IF(ISBLANK(INDIRECT("INPUT!$D$186")),"",INDIRECT("INPUT!$D$186"))),"")</f>
        <v/>
      </c>
      <c r="V28" s="45" t="str">
        <f ca="1">IF(DATA!G137&gt;0,IF(DATA!H137,INDIRECT("INPUT!$O$19"),INDIRECT("INPUT!D183")),"")</f>
        <v/>
      </c>
      <c r="W28" s="45" t="str">
        <f ca="1">IF(DATA!G137&gt;0,IF(ISBLANK(INDIRECT("INPUT!$D$23")),"",INDIRECT("INPUT!$D$23")),"")</f>
        <v/>
      </c>
      <c r="X28" s="45" t="str">
        <f ca="1">IF(DATA!G137&gt;0,INDIRECT("INPUT!$K$7"),"")</f>
        <v/>
      </c>
      <c r="Y28" s="45" t="str">
        <f>IF(DATA!G137&gt;0,DATA!$H$101,"")</f>
        <v/>
      </c>
      <c r="Z28" s="45" t="str">
        <f>IF(DATA!G137&gt;0,DATA!G137,"")</f>
        <v/>
      </c>
      <c r="AA28" s="45" t="str">
        <f ca="1">IF(DATA!G137&gt;0,INDIRECT("INPUT!$U$4"),"")</f>
        <v/>
      </c>
      <c r="AB28" s="45" t="str">
        <f ca="1">IF(DATA!G137&gt;0,INDIRECT("INPUT!$M$1"),"")</f>
        <v/>
      </c>
      <c r="AC28" s="45" t="str">
        <f>IF(DATA!G137&gt;0,IF(DATA!H137,"ご注文者と同じ","先様に直接お届け"),"")</f>
        <v/>
      </c>
      <c r="AD28" s="45" t="str">
        <f ca="1">IF(DATA!G137&gt;0,INDIRECT("INPUT!$J$11"),"")</f>
        <v/>
      </c>
      <c r="AE28" s="45" t="str">
        <f ca="1">IF(DATA!G137&gt;0,INDIRECT("INPUT!$J$12"),"")</f>
        <v/>
      </c>
      <c r="AF28" s="45" t="str">
        <f ca="1">IF(DATA!G137&gt;0,INDIRECT("INPUT!$L$12"),"")</f>
        <v/>
      </c>
      <c r="AG28" s="45" t="str">
        <f ca="1">IF(DATA!G137&gt;0,INDIRECT("INPUT!$J$13"),"")</f>
        <v/>
      </c>
      <c r="AH28" s="45" t="str">
        <f ca="1">IF(DATA!G137&gt;0,INDIRECT("INPUT!$J$14"),"")</f>
        <v/>
      </c>
      <c r="AI28" s="45" t="str">
        <f>IF(DATA!G137&gt;0,DATA!$B$103,"")</f>
        <v/>
      </c>
      <c r="AJ28" s="45" t="str">
        <f>IF(DATA!G137&gt;0,DATA!$BO$103,"")</f>
        <v/>
      </c>
      <c r="AK28" s="163"/>
      <c r="AL28" s="163"/>
      <c r="AM28" s="163"/>
      <c r="AN28" s="102" t="str">
        <f>IF(DATA!G137&gt;0,DATA!$CA$100,"")</f>
        <v/>
      </c>
      <c r="AO28" s="102" t="str">
        <f>IF(DATA!G137&gt;0,M!$J$1,"")</f>
        <v/>
      </c>
      <c r="AP28" s="102" t="str">
        <f>IF(DATA!G137&gt;0,M!$J$2,"")</f>
        <v/>
      </c>
      <c r="AQ28" s="102" t="str">
        <f>IF(DATA!G137&gt;0,M!$J$3,"")</f>
        <v/>
      </c>
    </row>
    <row r="29" spans="1:43">
      <c r="A29" s="45" t="str">
        <f ca="1">IF(DATA!G138&gt;0,INDIRECT("INPUT!$D$9"),"")</f>
        <v/>
      </c>
      <c r="B29" s="45" t="str">
        <f ca="1">IF(DATA!G138&gt;0,INDIRECT("INPUT!$D$10"),"")</f>
        <v/>
      </c>
      <c r="C29" s="45" t="str">
        <f ca="1">IF(DATA!G138&gt;0,INDIRECT("INPUT!$D$15"),"")</f>
        <v/>
      </c>
      <c r="D29" s="45" t="str">
        <f ca="1">IF(DATA!G138&gt;0,INDIRECT("INPUT!$D$11"),"")</f>
        <v/>
      </c>
      <c r="E29" s="45" t="str">
        <f ca="1">IF(DATA!G138&gt;0,INDIRECT("INPUT!$F$12"),"")</f>
        <v/>
      </c>
      <c r="F29" s="45" t="str">
        <f ca="1">IF(DATA!G138&gt;0,INDIRECT("INPUT!$D$12"),"")</f>
        <v/>
      </c>
      <c r="G29" s="45" t="str">
        <f ca="1">IF(DATA!G138&gt;0,INDIRECT("INPUT!$D$13"),"")</f>
        <v/>
      </c>
      <c r="H29" s="45" t="str">
        <f ca="1">IF(DATA!G138&gt;0,IF(ISBLANK(INDIRECT("INPUT!$D$14")),"",INDIRECT("INPUT!$D$14")),"")</f>
        <v/>
      </c>
      <c r="I29" s="45" t="str">
        <f>IF(DATA!G138&gt;0,DATA!$D$101,"")</f>
        <v/>
      </c>
      <c r="J29" s="45" t="str">
        <f>IF(DATA!G138&gt;0,DATA!$F$101,"")</f>
        <v/>
      </c>
      <c r="K29" s="45" t="str">
        <f ca="1">IF(DATA!G138&gt;0,IF(ISBLANK(INDIRECT("INPUT!$F$18")),"",INDIRECT("INPUT!$F$18")),"")</f>
        <v/>
      </c>
      <c r="L29" s="45" t="str">
        <f ca="1">IF(DATA!G138&gt;0,IF(ISBLANK(INDIRECT("INPUT!$L$18")),"",INDIRECT("INPUT!$L$18")),"")</f>
        <v/>
      </c>
      <c r="M29" s="45" t="str">
        <f>IF(DATA!G138&gt;0,DATA!$J$101,"")</f>
        <v/>
      </c>
      <c r="N29" s="45" t="str">
        <f ca="1">IF(DATA!G138&gt;0,IF(ISBLANK(CONCATENATE(INDIRECT("INPUT!$D$21"),INDIRECT("A!$G$4"))),"",CONCATENATE(INDIRECT("INPUT!$D$21"),INDIRECT("A!$G$4"))),"")</f>
        <v/>
      </c>
      <c r="O29" s="45" t="str">
        <f>IF(DATA!G138&gt;0,DATA!M138,"")</f>
        <v/>
      </c>
      <c r="P29" s="45" t="str">
        <f>IF(DATA!G138&gt;0,DATA!$L$101,"")</f>
        <v/>
      </c>
      <c r="Q29" s="45" t="str">
        <f ca="1">IF(DATA!G138&gt;0,IF(DATA!H138,INDIRECT("INPUT!$O$18"),INDIRECT("INPUT!D188")),"")</f>
        <v/>
      </c>
      <c r="R29" s="45" t="str">
        <f ca="1">IF(DATA!G138&gt;0,IF(DATA!H138,INDIRECT("INPUT!$O$21"),INDIRECT("INPUT!F190")),"")</f>
        <v/>
      </c>
      <c r="S29" s="45" t="str">
        <f ca="1">IF(DATA!G138&gt;0,IF(DATA!H138,INDIRECT("INPUT!$O$20"),INDIRECT("INPUT!D190")),"")</f>
        <v/>
      </c>
      <c r="T29" s="45" t="str">
        <f ca="1">IF(DATA!G138&gt;0,IF(DATA!H138,INDIRECT("INPUT!$O$22"),INDIRECT("INPUT!D191")),"")</f>
        <v/>
      </c>
      <c r="U29" s="45" t="str">
        <f ca="1">IF(DATA!G138&gt;0,IF(DATA!H138,INDIRECT("INPUT!$O$23"),IF(ISBLANK(INDIRECT("INPUT!$D$192")),"",INDIRECT("INPUT!$D$192"))),"")</f>
        <v/>
      </c>
      <c r="V29" s="45" t="str">
        <f ca="1">IF(DATA!G138&gt;0,IF(DATA!H138,INDIRECT("INPUT!$O$19"),INDIRECT("INPUT!D189")),"")</f>
        <v/>
      </c>
      <c r="W29" s="45" t="str">
        <f ca="1">IF(DATA!G138&gt;0,IF(ISBLANK(INDIRECT("INPUT!$D$23")),"",INDIRECT("INPUT!$D$23")),"")</f>
        <v/>
      </c>
      <c r="X29" s="45" t="str">
        <f ca="1">IF(DATA!G138&gt;0,INDIRECT("INPUT!$K$7"),"")</f>
        <v/>
      </c>
      <c r="Y29" s="45" t="str">
        <f>IF(DATA!G138&gt;0,DATA!$H$101,"")</f>
        <v/>
      </c>
      <c r="Z29" s="45" t="str">
        <f>IF(DATA!G138&gt;0,DATA!G138,"")</f>
        <v/>
      </c>
      <c r="AA29" s="45" t="str">
        <f ca="1">IF(DATA!G138&gt;0,INDIRECT("INPUT!$U$4"),"")</f>
        <v/>
      </c>
      <c r="AB29" s="45" t="str">
        <f ca="1">IF(DATA!G138&gt;0,INDIRECT("INPUT!$M$1"),"")</f>
        <v/>
      </c>
      <c r="AC29" s="45" t="str">
        <f>IF(DATA!G138&gt;0,IF(DATA!H138,"ご注文者と同じ","先様に直接お届け"),"")</f>
        <v/>
      </c>
      <c r="AD29" s="45" t="str">
        <f ca="1">IF(DATA!G138&gt;0,INDIRECT("INPUT!$J$11"),"")</f>
        <v/>
      </c>
      <c r="AE29" s="45" t="str">
        <f ca="1">IF(DATA!G138&gt;0,INDIRECT("INPUT!$J$12"),"")</f>
        <v/>
      </c>
      <c r="AF29" s="45" t="str">
        <f ca="1">IF(DATA!G138&gt;0,INDIRECT("INPUT!$L$12"),"")</f>
        <v/>
      </c>
      <c r="AG29" s="45" t="str">
        <f ca="1">IF(DATA!G138&gt;0,INDIRECT("INPUT!$J$13"),"")</f>
        <v/>
      </c>
      <c r="AH29" s="45" t="str">
        <f ca="1">IF(DATA!G138&gt;0,INDIRECT("INPUT!$J$14"),"")</f>
        <v/>
      </c>
      <c r="AI29" s="45" t="str">
        <f>IF(DATA!G138&gt;0,DATA!$B$103,"")</f>
        <v/>
      </c>
      <c r="AJ29" s="45" t="str">
        <f>IF(DATA!G138&gt;0,DATA!$BO$103,"")</f>
        <v/>
      </c>
      <c r="AK29" s="163"/>
      <c r="AL29" s="163"/>
      <c r="AM29" s="163"/>
      <c r="AN29" s="102" t="str">
        <f>IF(DATA!G138&gt;0,DATA!$CA$100,"")</f>
        <v/>
      </c>
      <c r="AO29" s="102" t="str">
        <f>IF(DATA!G138&gt;0,M!$J$1,"")</f>
        <v/>
      </c>
      <c r="AP29" s="102" t="str">
        <f>IF(DATA!G138&gt;0,M!$J$2,"")</f>
        <v/>
      </c>
      <c r="AQ29" s="102" t="str">
        <f>IF(DATA!G138&gt;0,M!$J$3,"")</f>
        <v/>
      </c>
    </row>
    <row r="30" spans="1:43">
      <c r="A30" s="45" t="str">
        <f ca="1">IF(DATA!G139&gt;0,INDIRECT("INPUT!$D$9"),"")</f>
        <v/>
      </c>
      <c r="B30" s="45" t="str">
        <f ca="1">IF(DATA!G139&gt;0,INDIRECT("INPUT!$D$10"),"")</f>
        <v/>
      </c>
      <c r="C30" s="45" t="str">
        <f ca="1">IF(DATA!G139&gt;0,INDIRECT("INPUT!$D$15"),"")</f>
        <v/>
      </c>
      <c r="D30" s="45" t="str">
        <f ca="1">IF(DATA!G139&gt;0,INDIRECT("INPUT!$D$11"),"")</f>
        <v/>
      </c>
      <c r="E30" s="45" t="str">
        <f ca="1">IF(DATA!G139&gt;0,INDIRECT("INPUT!$F$12"),"")</f>
        <v/>
      </c>
      <c r="F30" s="45" t="str">
        <f ca="1">IF(DATA!G139&gt;0,INDIRECT("INPUT!$D$12"),"")</f>
        <v/>
      </c>
      <c r="G30" s="45" t="str">
        <f ca="1">IF(DATA!G139&gt;0,INDIRECT("INPUT!$D$13"),"")</f>
        <v/>
      </c>
      <c r="H30" s="45" t="str">
        <f ca="1">IF(DATA!G139&gt;0,IF(ISBLANK(INDIRECT("INPUT!$D$14")),"",INDIRECT("INPUT!$D$14")),"")</f>
        <v/>
      </c>
      <c r="I30" s="45" t="str">
        <f>IF(DATA!G139&gt;0,DATA!$D$101,"")</f>
        <v/>
      </c>
      <c r="J30" s="45" t="str">
        <f>IF(DATA!G139&gt;0,DATA!$F$101,"")</f>
        <v/>
      </c>
      <c r="K30" s="45" t="str">
        <f ca="1">IF(DATA!G139&gt;0,IF(ISBLANK(INDIRECT("INPUT!$F$18")),"",INDIRECT("INPUT!$F$18")),"")</f>
        <v/>
      </c>
      <c r="L30" s="45" t="str">
        <f ca="1">IF(DATA!G139&gt;0,IF(ISBLANK(INDIRECT("INPUT!$L$18")),"",INDIRECT("INPUT!$L$18")),"")</f>
        <v/>
      </c>
      <c r="M30" s="45" t="str">
        <f>IF(DATA!G139&gt;0,DATA!$J$101,"")</f>
        <v/>
      </c>
      <c r="N30" s="45" t="str">
        <f ca="1">IF(DATA!G139&gt;0,IF(ISBLANK(CONCATENATE(INDIRECT("INPUT!$D$21"),INDIRECT("A!$G$4"))),"",CONCATENATE(INDIRECT("INPUT!$D$21"),INDIRECT("A!$G$4"))),"")</f>
        <v/>
      </c>
      <c r="O30" s="45" t="str">
        <f>IF(DATA!G139&gt;0,DATA!M139,"")</f>
        <v/>
      </c>
      <c r="P30" s="45" t="str">
        <f>IF(DATA!G139&gt;0,DATA!$L$101,"")</f>
        <v/>
      </c>
      <c r="Q30" s="45" t="str">
        <f ca="1">IF(DATA!G139&gt;0,IF(DATA!H139,INDIRECT("INPUT!$O$18"),INDIRECT("INPUT!D194")),"")</f>
        <v/>
      </c>
      <c r="R30" s="45" t="str">
        <f ca="1">IF(DATA!G139&gt;0,IF(DATA!H139,INDIRECT("INPUT!$O$21"),INDIRECT("INPUT!F196")),"")</f>
        <v/>
      </c>
      <c r="S30" s="45" t="str">
        <f ca="1">IF(DATA!G139&gt;0,IF(DATA!H139,INDIRECT("INPUT!$O$20"),INDIRECT("INPUT!D196")),"")</f>
        <v/>
      </c>
      <c r="T30" s="45" t="str">
        <f ca="1">IF(DATA!G139&gt;0,IF(DATA!H139,INDIRECT("INPUT!$O$22"),INDIRECT("INPUT!D197")),"")</f>
        <v/>
      </c>
      <c r="U30" s="45" t="str">
        <f ca="1">IF(DATA!G139&gt;0,IF(DATA!H139,INDIRECT("INPUT!$O$23"),IF(ISBLANK(INDIRECT("INPUT!$D$198")),"",INDIRECT("INPUT!$D$198"))),"")</f>
        <v/>
      </c>
      <c r="V30" s="45" t="str">
        <f ca="1">IF(DATA!G139&gt;0,IF(DATA!H139,INDIRECT("INPUT!$O$19"),INDIRECT("INPUT!D195")),"")</f>
        <v/>
      </c>
      <c r="W30" s="45" t="str">
        <f ca="1">IF(DATA!G139&gt;0,IF(ISBLANK(INDIRECT("INPUT!$D$23")),"",INDIRECT("INPUT!$D$23")),"")</f>
        <v/>
      </c>
      <c r="X30" s="45" t="str">
        <f ca="1">IF(DATA!G139&gt;0,INDIRECT("INPUT!$K$7"),"")</f>
        <v/>
      </c>
      <c r="Y30" s="45" t="str">
        <f>IF(DATA!G139&gt;0,DATA!$H$101,"")</f>
        <v/>
      </c>
      <c r="Z30" s="45" t="str">
        <f>IF(DATA!G139&gt;0,DATA!G139,"")</f>
        <v/>
      </c>
      <c r="AA30" s="45" t="str">
        <f ca="1">IF(DATA!G139&gt;0,INDIRECT("INPUT!$U$4"),"")</f>
        <v/>
      </c>
      <c r="AB30" s="45" t="str">
        <f ca="1">IF(DATA!G139&gt;0,INDIRECT("INPUT!$M$1"),"")</f>
        <v/>
      </c>
      <c r="AC30" s="45" t="str">
        <f>IF(DATA!G139&gt;0,IF(DATA!H139,"ご注文者と同じ","先様に直接お届け"),"")</f>
        <v/>
      </c>
      <c r="AD30" s="45" t="str">
        <f ca="1">IF(DATA!G139&gt;0,INDIRECT("INPUT!$J$11"),"")</f>
        <v/>
      </c>
      <c r="AE30" s="45" t="str">
        <f ca="1">IF(DATA!G139&gt;0,INDIRECT("INPUT!$J$12"),"")</f>
        <v/>
      </c>
      <c r="AF30" s="45" t="str">
        <f ca="1">IF(DATA!G139&gt;0,INDIRECT("INPUT!$L$12"),"")</f>
        <v/>
      </c>
      <c r="AG30" s="45" t="str">
        <f ca="1">IF(DATA!G139&gt;0,INDIRECT("INPUT!$J$13"),"")</f>
        <v/>
      </c>
      <c r="AH30" s="45" t="str">
        <f ca="1">IF(DATA!G139&gt;0,INDIRECT("INPUT!$J$14"),"")</f>
        <v/>
      </c>
      <c r="AI30" s="45" t="str">
        <f>IF(DATA!G139&gt;0,DATA!$B$103,"")</f>
        <v/>
      </c>
      <c r="AJ30" s="45" t="str">
        <f>IF(DATA!G139&gt;0,DATA!$BO$103,"")</f>
        <v/>
      </c>
      <c r="AK30" s="163"/>
      <c r="AL30" s="163"/>
      <c r="AM30" s="163"/>
      <c r="AN30" s="102" t="str">
        <f>IF(DATA!G139&gt;0,DATA!$CA$100,"")</f>
        <v/>
      </c>
      <c r="AO30" s="102" t="str">
        <f>IF(DATA!G139&gt;0,M!$J$1,"")</f>
        <v/>
      </c>
      <c r="AP30" s="102" t="str">
        <f>IF(DATA!G139&gt;0,M!$J$2,"")</f>
        <v/>
      </c>
      <c r="AQ30" s="102" t="str">
        <f>IF(DATA!G139&gt;0,M!$J$3,"")</f>
        <v/>
      </c>
    </row>
    <row r="31" spans="1:43">
      <c r="A31" s="45" t="str">
        <f ca="1">IF(DATA!G140&gt;0,INDIRECT("INPUT!$D$9"),"")</f>
        <v/>
      </c>
      <c r="B31" s="45" t="str">
        <f ca="1">IF(DATA!G140&gt;0,INDIRECT("INPUT!$D$10"),"")</f>
        <v/>
      </c>
      <c r="C31" s="45" t="str">
        <f ca="1">IF(DATA!G140&gt;0,INDIRECT("INPUT!$D$15"),"")</f>
        <v/>
      </c>
      <c r="D31" s="45" t="str">
        <f ca="1">IF(DATA!G140&gt;0,INDIRECT("INPUT!$D$11"),"")</f>
        <v/>
      </c>
      <c r="E31" s="45" t="str">
        <f ca="1">IF(DATA!G140&gt;0,INDIRECT("INPUT!$F$12"),"")</f>
        <v/>
      </c>
      <c r="F31" s="45" t="str">
        <f ca="1">IF(DATA!G140&gt;0,INDIRECT("INPUT!$D$12"),"")</f>
        <v/>
      </c>
      <c r="G31" s="45" t="str">
        <f ca="1">IF(DATA!G140&gt;0,INDIRECT("INPUT!$D$13"),"")</f>
        <v/>
      </c>
      <c r="H31" s="45" t="str">
        <f ca="1">IF(DATA!G140&gt;0,IF(ISBLANK(INDIRECT("INPUT!$D$14")),"",INDIRECT("INPUT!$D$14")),"")</f>
        <v/>
      </c>
      <c r="I31" s="45" t="str">
        <f>IF(DATA!G140&gt;0,DATA!$D$101,"")</f>
        <v/>
      </c>
      <c r="J31" s="45" t="str">
        <f>IF(DATA!G140&gt;0,DATA!$F$101,"")</f>
        <v/>
      </c>
      <c r="K31" s="45" t="str">
        <f ca="1">IF(DATA!G140&gt;0,IF(ISBLANK(INDIRECT("INPUT!$F$18")),"",INDIRECT("INPUT!$F$18")),"")</f>
        <v/>
      </c>
      <c r="L31" s="45" t="str">
        <f ca="1">IF(DATA!G140&gt;0,IF(ISBLANK(INDIRECT("INPUT!$L$18")),"",INDIRECT("INPUT!$L$18")),"")</f>
        <v/>
      </c>
      <c r="M31" s="45" t="str">
        <f>IF(DATA!G140&gt;0,DATA!$J$101,"")</f>
        <v/>
      </c>
      <c r="N31" s="45" t="str">
        <f ca="1">IF(DATA!G140&gt;0,IF(ISBLANK(CONCATENATE(INDIRECT("INPUT!$D$21"),INDIRECT("A!$G$4"))),"",CONCATENATE(INDIRECT("INPUT!$D$21"),INDIRECT("A!$G$4"))),"")</f>
        <v/>
      </c>
      <c r="O31" s="45" t="str">
        <f>IF(DATA!G140&gt;0,DATA!M140,"")</f>
        <v/>
      </c>
      <c r="P31" s="45" t="str">
        <f>IF(DATA!G140&gt;0,DATA!$L$101,"")</f>
        <v/>
      </c>
      <c r="Q31" s="45" t="str">
        <f ca="1">IF(DATA!G140&gt;0,IF(DATA!H140,INDIRECT("INPUT!$O$18"),INDIRECT("INPUT!D200")),"")</f>
        <v/>
      </c>
      <c r="R31" s="45" t="str">
        <f ca="1">IF(DATA!G140&gt;0,IF(DATA!H140,INDIRECT("INPUT!$O$21"),INDIRECT("INPUT!F202")),"")</f>
        <v/>
      </c>
      <c r="S31" s="45" t="str">
        <f ca="1">IF(DATA!G140&gt;0,IF(DATA!H140,INDIRECT("INPUT!$O$20"),INDIRECT("INPUT!D202")),"")</f>
        <v/>
      </c>
      <c r="T31" s="45" t="str">
        <f ca="1">IF(DATA!G140&gt;0,IF(DATA!H140,INDIRECT("INPUT!$O$22"),INDIRECT("INPUT!D203")),"")</f>
        <v/>
      </c>
      <c r="U31" s="45" t="str">
        <f ca="1">IF(DATA!G140&gt;0,IF(DATA!H140,INDIRECT("INPUT!$O$23"),IF(ISBLANK(INDIRECT("INPUT!$D$204")),"",INDIRECT("INPUT!$D$204"))),"")</f>
        <v/>
      </c>
      <c r="V31" s="45" t="str">
        <f ca="1">IF(DATA!G140&gt;0,IF(DATA!H140,INDIRECT("INPUT!$O$19"),INDIRECT("INPUT!D201")),"")</f>
        <v/>
      </c>
      <c r="W31" s="45" t="str">
        <f ca="1">IF(DATA!G140&gt;0,IF(ISBLANK(INDIRECT("INPUT!$D$23")),"",INDIRECT("INPUT!$D$23")),"")</f>
        <v/>
      </c>
      <c r="X31" s="45" t="str">
        <f ca="1">IF(DATA!G140&gt;0,INDIRECT("INPUT!$K$7"),"")</f>
        <v/>
      </c>
      <c r="Y31" s="45" t="str">
        <f>IF(DATA!G140&gt;0,DATA!$H$101,"")</f>
        <v/>
      </c>
      <c r="Z31" s="45" t="str">
        <f>IF(DATA!G140&gt;0,DATA!G140,"")</f>
        <v/>
      </c>
      <c r="AA31" s="45" t="str">
        <f ca="1">IF(DATA!G140&gt;0,INDIRECT("INPUT!$U$4"),"")</f>
        <v/>
      </c>
      <c r="AB31" s="45" t="str">
        <f ca="1">IF(DATA!G140&gt;0,INDIRECT("INPUT!$M$1"),"")</f>
        <v/>
      </c>
      <c r="AC31" s="45" t="str">
        <f>IF(DATA!G140&gt;0,IF(DATA!H140,"ご注文者と同じ","先様に直接お届け"),"")</f>
        <v/>
      </c>
      <c r="AD31" s="45" t="str">
        <f ca="1">IF(DATA!G140&gt;0,INDIRECT("INPUT!$J$11"),"")</f>
        <v/>
      </c>
      <c r="AE31" s="45" t="str">
        <f ca="1">IF(DATA!G140&gt;0,INDIRECT("INPUT!$J$12"),"")</f>
        <v/>
      </c>
      <c r="AF31" s="45" t="str">
        <f ca="1">IF(DATA!G140&gt;0,INDIRECT("INPUT!$L$12"),"")</f>
        <v/>
      </c>
      <c r="AG31" s="45" t="str">
        <f ca="1">IF(DATA!G140&gt;0,INDIRECT("INPUT!$J$13"),"")</f>
        <v/>
      </c>
      <c r="AH31" s="45" t="str">
        <f ca="1">IF(DATA!G140&gt;0,INDIRECT("INPUT!$J$14"),"")</f>
        <v/>
      </c>
      <c r="AI31" s="45" t="str">
        <f>IF(DATA!G140&gt;0,DATA!$B$103,"")</f>
        <v/>
      </c>
      <c r="AJ31" s="45" t="str">
        <f>IF(DATA!G140&gt;0,DATA!$BO$103,"")</f>
        <v/>
      </c>
      <c r="AK31" s="163"/>
      <c r="AL31" s="163"/>
      <c r="AM31" s="163"/>
      <c r="AN31" s="102" t="str">
        <f>IF(DATA!G140&gt;0,DATA!$CA$100,"")</f>
        <v/>
      </c>
      <c r="AO31" s="102" t="str">
        <f>IF(DATA!G140&gt;0,M!$J$1,"")</f>
        <v/>
      </c>
      <c r="AP31" s="102" t="str">
        <f>IF(DATA!G140&gt;0,M!$J$2,"")</f>
        <v/>
      </c>
      <c r="AQ31" s="102" t="str">
        <f>IF(DATA!G140&gt;0,M!$J$3,"")</f>
        <v/>
      </c>
    </row>
    <row r="32" spans="1:43">
      <c r="A32" s="45" t="str">
        <f ca="1">IF(DATA!G141&gt;0,INDIRECT("INPUT!$D$9"),"")</f>
        <v/>
      </c>
      <c r="B32" s="45" t="str">
        <f ca="1">IF(DATA!G141&gt;0,INDIRECT("INPUT!$D$10"),"")</f>
        <v/>
      </c>
      <c r="C32" s="45" t="str">
        <f ca="1">IF(DATA!G141&gt;0,INDIRECT("INPUT!$D$15"),"")</f>
        <v/>
      </c>
      <c r="D32" s="45" t="str">
        <f ca="1">IF(DATA!G141&gt;0,INDIRECT("INPUT!$D$11"),"")</f>
        <v/>
      </c>
      <c r="E32" s="45" t="str">
        <f ca="1">IF(DATA!G141&gt;0,INDIRECT("INPUT!$F$12"),"")</f>
        <v/>
      </c>
      <c r="F32" s="45" t="str">
        <f ca="1">IF(DATA!G141&gt;0,INDIRECT("INPUT!$D$12"),"")</f>
        <v/>
      </c>
      <c r="G32" s="45" t="str">
        <f ca="1">IF(DATA!G141&gt;0,INDIRECT("INPUT!$D$13"),"")</f>
        <v/>
      </c>
      <c r="H32" s="45" t="str">
        <f ca="1">IF(DATA!G141&gt;0,IF(ISBLANK(INDIRECT("INPUT!$D$14")),"",INDIRECT("INPUT!$D$14")),"")</f>
        <v/>
      </c>
      <c r="I32" s="45" t="str">
        <f>IF(DATA!G141&gt;0,DATA!$D$101,"")</f>
        <v/>
      </c>
      <c r="J32" s="45" t="str">
        <f>IF(DATA!G141&gt;0,DATA!$F$101,"")</f>
        <v/>
      </c>
      <c r="K32" s="45" t="str">
        <f ca="1">IF(DATA!G141&gt;0,IF(ISBLANK(INDIRECT("INPUT!$F$18")),"",INDIRECT("INPUT!$F$18")),"")</f>
        <v/>
      </c>
      <c r="L32" s="45" t="str">
        <f ca="1">IF(DATA!G141&gt;0,IF(ISBLANK(INDIRECT("INPUT!$L$18")),"",INDIRECT("INPUT!$L$18")),"")</f>
        <v/>
      </c>
      <c r="M32" s="45" t="str">
        <f>IF(DATA!G141&gt;0,DATA!$J$101,"")</f>
        <v/>
      </c>
      <c r="N32" s="45" t="str">
        <f ca="1">IF(DATA!G141&gt;0,IF(ISBLANK(CONCATENATE(INDIRECT("INPUT!$D$21"),INDIRECT("A!$G$4"))),"",CONCATENATE(INDIRECT("INPUT!$D$21"),INDIRECT("A!$G$4"))),"")</f>
        <v/>
      </c>
      <c r="O32" s="45" t="str">
        <f>IF(DATA!G141&gt;0,DATA!M141,"")</f>
        <v/>
      </c>
      <c r="P32" s="45" t="str">
        <f>IF(DATA!G141&gt;0,DATA!$L$101,"")</f>
        <v/>
      </c>
      <c r="Q32" s="45" t="str">
        <f ca="1">IF(DATA!G141&gt;0,IF(DATA!H141,INDIRECT("INPUT!$O$18"),INDIRECT("INPUT!D206")),"")</f>
        <v/>
      </c>
      <c r="R32" s="45" t="str">
        <f ca="1">IF(DATA!G141&gt;0,IF(DATA!H141,INDIRECT("INPUT!$O$21"),INDIRECT("INPUT!F208")),"")</f>
        <v/>
      </c>
      <c r="S32" s="45" t="str">
        <f ca="1">IF(DATA!G141&gt;0,IF(DATA!H141,INDIRECT("INPUT!$O$20"),INDIRECT("INPUT!D208")),"")</f>
        <v/>
      </c>
      <c r="T32" s="45" t="str">
        <f ca="1">IF(DATA!G141&gt;0,IF(DATA!H141,INDIRECT("INPUT!$O$22"),INDIRECT("INPUT!D209")),"")</f>
        <v/>
      </c>
      <c r="U32" s="45" t="str">
        <f ca="1">IF(DATA!G141&gt;0,IF(DATA!H141,INDIRECT("INPUT!$O$23"),IF(ISBLANK(INDIRECT("INPUT!$D$210")),"",INDIRECT("INPUT!$D$210"))),"")</f>
        <v/>
      </c>
      <c r="V32" s="45" t="str">
        <f ca="1">IF(DATA!G141&gt;0,IF(DATA!H141,INDIRECT("INPUT!$O$19"),INDIRECT("INPUT!D207")),"")</f>
        <v/>
      </c>
      <c r="W32" s="45" t="str">
        <f ca="1">IF(DATA!G141&gt;0,IF(ISBLANK(INDIRECT("INPUT!$D$23")),"",INDIRECT("INPUT!$D$23")),"")</f>
        <v/>
      </c>
      <c r="X32" s="45" t="str">
        <f ca="1">IF(DATA!G141&gt;0,INDIRECT("INPUT!$K$7"),"")</f>
        <v/>
      </c>
      <c r="Y32" s="45" t="str">
        <f>IF(DATA!G141&gt;0,DATA!$H$101,"")</f>
        <v/>
      </c>
      <c r="Z32" s="45" t="str">
        <f>IF(DATA!G141&gt;0,DATA!G141,"")</f>
        <v/>
      </c>
      <c r="AA32" s="45" t="str">
        <f ca="1">IF(DATA!G141&gt;0,INDIRECT("INPUT!$U$4"),"")</f>
        <v/>
      </c>
      <c r="AB32" s="45" t="str">
        <f ca="1">IF(DATA!G141&gt;0,INDIRECT("INPUT!$M$1"),"")</f>
        <v/>
      </c>
      <c r="AC32" s="45" t="str">
        <f>IF(DATA!G141&gt;0,IF(DATA!H141,"ご注文者と同じ","先様に直接お届け"),"")</f>
        <v/>
      </c>
      <c r="AD32" s="45" t="str">
        <f ca="1">IF(DATA!G141&gt;0,INDIRECT("INPUT!$J$11"),"")</f>
        <v/>
      </c>
      <c r="AE32" s="45" t="str">
        <f ca="1">IF(DATA!G141&gt;0,INDIRECT("INPUT!$J$12"),"")</f>
        <v/>
      </c>
      <c r="AF32" s="45" t="str">
        <f ca="1">IF(DATA!G141&gt;0,INDIRECT("INPUT!$L$12"),"")</f>
        <v/>
      </c>
      <c r="AG32" s="45" t="str">
        <f ca="1">IF(DATA!G141&gt;0,INDIRECT("INPUT!$J$13"),"")</f>
        <v/>
      </c>
      <c r="AH32" s="45" t="str">
        <f ca="1">IF(DATA!G141&gt;0,INDIRECT("INPUT!$J$14"),"")</f>
        <v/>
      </c>
      <c r="AI32" s="45" t="str">
        <f>IF(DATA!G141&gt;0,DATA!$B$103,"")</f>
        <v/>
      </c>
      <c r="AJ32" s="45" t="str">
        <f>IF(DATA!G141&gt;0,DATA!$BO$103,"")</f>
        <v/>
      </c>
      <c r="AK32" s="163"/>
      <c r="AL32" s="163"/>
      <c r="AM32" s="163"/>
      <c r="AN32" s="102" t="str">
        <f>IF(DATA!G141&gt;0,DATA!$CA$100,"")</f>
        <v/>
      </c>
      <c r="AO32" s="102" t="str">
        <f>IF(DATA!G141&gt;0,M!$J$1,"")</f>
        <v/>
      </c>
      <c r="AP32" s="102" t="str">
        <f>IF(DATA!G141&gt;0,M!$J$2,"")</f>
        <v/>
      </c>
      <c r="AQ32" s="102" t="str">
        <f>IF(DATA!G141&gt;0,M!$J$3,"")</f>
        <v/>
      </c>
    </row>
    <row r="33" spans="1:43">
      <c r="A33" s="45" t="str">
        <f ca="1">IF(DATA!G142&gt;0,INDIRECT("INPUT!$D$9"),"")</f>
        <v/>
      </c>
      <c r="B33" s="45" t="str">
        <f ca="1">IF(DATA!G142&gt;0,INDIRECT("INPUT!$D$10"),"")</f>
        <v/>
      </c>
      <c r="C33" s="45" t="str">
        <f ca="1">IF(DATA!G142&gt;0,INDIRECT("INPUT!$D$15"),"")</f>
        <v/>
      </c>
      <c r="D33" s="45" t="str">
        <f ca="1">IF(DATA!G142&gt;0,INDIRECT("INPUT!$D$11"),"")</f>
        <v/>
      </c>
      <c r="E33" s="45" t="str">
        <f ca="1">IF(DATA!G142&gt;0,INDIRECT("INPUT!$F$12"),"")</f>
        <v/>
      </c>
      <c r="F33" s="45" t="str">
        <f ca="1">IF(DATA!G142&gt;0,INDIRECT("INPUT!$D$12"),"")</f>
        <v/>
      </c>
      <c r="G33" s="45" t="str">
        <f ca="1">IF(DATA!G142&gt;0,INDIRECT("INPUT!$D$13"),"")</f>
        <v/>
      </c>
      <c r="H33" s="45" t="str">
        <f ca="1">IF(DATA!G142&gt;0,IF(ISBLANK(INDIRECT("INPUT!$D$14")),"",INDIRECT("INPUT!$D$14")),"")</f>
        <v/>
      </c>
      <c r="I33" s="45" t="str">
        <f>IF(DATA!G142&gt;0,DATA!$D$101,"")</f>
        <v/>
      </c>
      <c r="J33" s="45" t="str">
        <f>IF(DATA!G142&gt;0,DATA!$F$101,"")</f>
        <v/>
      </c>
      <c r="K33" s="45" t="str">
        <f ca="1">IF(DATA!G142&gt;0,IF(ISBLANK(INDIRECT("INPUT!$F$18")),"",INDIRECT("INPUT!$F$18")),"")</f>
        <v/>
      </c>
      <c r="L33" s="45" t="str">
        <f ca="1">IF(DATA!G142&gt;0,IF(ISBLANK(INDIRECT("INPUT!$L$18")),"",INDIRECT("INPUT!$L$18")),"")</f>
        <v/>
      </c>
      <c r="M33" s="45" t="str">
        <f>IF(DATA!G142&gt;0,DATA!$J$101,"")</f>
        <v/>
      </c>
      <c r="N33" s="45" t="str">
        <f ca="1">IF(DATA!G142&gt;0,IF(ISBLANK(CONCATENATE(INDIRECT("INPUT!$D$21"),INDIRECT("A!$G$4"))),"",CONCATENATE(INDIRECT("INPUT!$D$21"),INDIRECT("A!$G$4"))),"")</f>
        <v/>
      </c>
      <c r="O33" s="45" t="str">
        <f>IF(DATA!G142&gt;0,DATA!M142,"")</f>
        <v/>
      </c>
      <c r="P33" s="45" t="str">
        <f>IF(DATA!G142&gt;0,DATA!$L$101,"")</f>
        <v/>
      </c>
      <c r="Q33" s="45" t="str">
        <f ca="1">IF(DATA!G142&gt;0,IF(DATA!H142,INDIRECT("INPUT!$O$18"),INDIRECT("INPUT!D212")),"")</f>
        <v/>
      </c>
      <c r="R33" s="45" t="str">
        <f ca="1">IF(DATA!G142&gt;0,IF(DATA!H142,INDIRECT("INPUT!$O$21"),INDIRECT("INPUT!F214")),"")</f>
        <v/>
      </c>
      <c r="S33" s="45" t="str">
        <f ca="1">IF(DATA!G142&gt;0,IF(DATA!H142,INDIRECT("INPUT!$O$20"),INDIRECT("INPUT!D214")),"")</f>
        <v/>
      </c>
      <c r="T33" s="45" t="str">
        <f ca="1">IF(DATA!G142&gt;0,IF(DATA!H142,INDIRECT("INPUT!$O$22"),INDIRECT("INPUT!D215")),"")</f>
        <v/>
      </c>
      <c r="U33" s="45" t="str">
        <f ca="1">IF(DATA!G142&gt;0,IF(DATA!H142,INDIRECT("INPUT!$O$23"),IF(ISBLANK(INDIRECT("INPUT!$D$216")),"",INDIRECT("INPUT!$D$216"))),"")</f>
        <v/>
      </c>
      <c r="V33" s="45" t="str">
        <f ca="1">IF(DATA!G142&gt;0,IF(DATA!H142,INDIRECT("INPUT!$O$19"),INDIRECT("INPUT!D213")),"")</f>
        <v/>
      </c>
      <c r="W33" s="45" t="str">
        <f ca="1">IF(DATA!G142&gt;0,IF(ISBLANK(INDIRECT("INPUT!$D$23")),"",INDIRECT("INPUT!$D$23")),"")</f>
        <v/>
      </c>
      <c r="X33" s="45" t="str">
        <f ca="1">IF(DATA!G142&gt;0,INDIRECT("INPUT!$K$7"),"")</f>
        <v/>
      </c>
      <c r="Y33" s="45" t="str">
        <f>IF(DATA!G142&gt;0,DATA!$H$101,"")</f>
        <v/>
      </c>
      <c r="Z33" s="45" t="str">
        <f>IF(DATA!G142&gt;0,DATA!G142,"")</f>
        <v/>
      </c>
      <c r="AA33" s="45" t="str">
        <f ca="1">IF(DATA!G142&gt;0,INDIRECT("INPUT!$U$4"),"")</f>
        <v/>
      </c>
      <c r="AB33" s="45" t="str">
        <f ca="1">IF(DATA!G142&gt;0,INDIRECT("INPUT!$M$1"),"")</f>
        <v/>
      </c>
      <c r="AC33" s="45" t="str">
        <f>IF(DATA!G142&gt;0,IF(DATA!H142,"ご注文者と同じ","先様に直接お届け"),"")</f>
        <v/>
      </c>
      <c r="AD33" s="45" t="str">
        <f ca="1">IF(DATA!G142&gt;0,INDIRECT("INPUT!$J$11"),"")</f>
        <v/>
      </c>
      <c r="AE33" s="45" t="str">
        <f ca="1">IF(DATA!G142&gt;0,INDIRECT("INPUT!$J$12"),"")</f>
        <v/>
      </c>
      <c r="AF33" s="45" t="str">
        <f ca="1">IF(DATA!G142&gt;0,INDIRECT("INPUT!$L$12"),"")</f>
        <v/>
      </c>
      <c r="AG33" s="45" t="str">
        <f ca="1">IF(DATA!G142&gt;0,INDIRECT("INPUT!$J$13"),"")</f>
        <v/>
      </c>
      <c r="AH33" s="45" t="str">
        <f ca="1">IF(DATA!G142&gt;0,INDIRECT("INPUT!$J$14"),"")</f>
        <v/>
      </c>
      <c r="AI33" s="45" t="str">
        <f>IF(DATA!G142&gt;0,DATA!$B$103,"")</f>
        <v/>
      </c>
      <c r="AJ33" s="45" t="str">
        <f>IF(DATA!G142&gt;0,DATA!$BO$103,"")</f>
        <v/>
      </c>
      <c r="AK33" s="163"/>
      <c r="AL33" s="163"/>
      <c r="AM33" s="163"/>
      <c r="AN33" s="102" t="str">
        <f>IF(DATA!G142&gt;0,DATA!$CA$100,"")</f>
        <v/>
      </c>
      <c r="AO33" s="102" t="str">
        <f>IF(DATA!G142&gt;0,M!$J$1,"")</f>
        <v/>
      </c>
      <c r="AP33" s="102" t="str">
        <f>IF(DATA!G142&gt;0,M!$J$2,"")</f>
        <v/>
      </c>
      <c r="AQ33" s="102" t="str">
        <f>IF(DATA!G142&gt;0,M!$J$3,"")</f>
        <v/>
      </c>
    </row>
    <row r="34" spans="1:43">
      <c r="A34" s="45" t="str">
        <f ca="1">IF(DATA!G143&gt;0,INDIRECT("INPUT!$D$9"),"")</f>
        <v/>
      </c>
      <c r="B34" s="45" t="str">
        <f ca="1">IF(DATA!G143&gt;0,INDIRECT("INPUT!$D$10"),"")</f>
        <v/>
      </c>
      <c r="C34" s="45" t="str">
        <f ca="1">IF(DATA!G143&gt;0,INDIRECT("INPUT!$D$15"),"")</f>
        <v/>
      </c>
      <c r="D34" s="45" t="str">
        <f ca="1">IF(DATA!G143&gt;0,INDIRECT("INPUT!$D$11"),"")</f>
        <v/>
      </c>
      <c r="E34" s="45" t="str">
        <f ca="1">IF(DATA!G143&gt;0,INDIRECT("INPUT!$F$12"),"")</f>
        <v/>
      </c>
      <c r="F34" s="45" t="str">
        <f ca="1">IF(DATA!G143&gt;0,INDIRECT("INPUT!$D$12"),"")</f>
        <v/>
      </c>
      <c r="G34" s="45" t="str">
        <f ca="1">IF(DATA!G143&gt;0,INDIRECT("INPUT!$D$13"),"")</f>
        <v/>
      </c>
      <c r="H34" s="45" t="str">
        <f ca="1">IF(DATA!G143&gt;0,IF(ISBLANK(INDIRECT("INPUT!$D$14")),"",INDIRECT("INPUT!$D$14")),"")</f>
        <v/>
      </c>
      <c r="I34" s="45" t="str">
        <f>IF(DATA!G143&gt;0,DATA!$D$101,"")</f>
        <v/>
      </c>
      <c r="J34" s="45" t="str">
        <f>IF(DATA!G143&gt;0,DATA!$F$101,"")</f>
        <v/>
      </c>
      <c r="K34" s="45" t="str">
        <f ca="1">IF(DATA!G143&gt;0,IF(ISBLANK(INDIRECT("INPUT!$F$18")),"",INDIRECT("INPUT!$F$18")),"")</f>
        <v/>
      </c>
      <c r="L34" s="45" t="str">
        <f ca="1">IF(DATA!G143&gt;0,IF(ISBLANK(INDIRECT("INPUT!$L$18")),"",INDIRECT("INPUT!$L$18")),"")</f>
        <v/>
      </c>
      <c r="M34" s="45" t="str">
        <f>IF(DATA!G143&gt;0,DATA!$J$101,"")</f>
        <v/>
      </c>
      <c r="N34" s="45" t="str">
        <f ca="1">IF(DATA!G143&gt;0,IF(ISBLANK(CONCATENATE(INDIRECT("INPUT!$D$21"),INDIRECT("A!$G$4"))),"",CONCATENATE(INDIRECT("INPUT!$D$21"),INDIRECT("A!$G$4"))),"")</f>
        <v/>
      </c>
      <c r="O34" s="45" t="str">
        <f>IF(DATA!G143&gt;0,DATA!M143,"")</f>
        <v/>
      </c>
      <c r="P34" s="45" t="str">
        <f>IF(DATA!G143&gt;0,DATA!$L$101,"")</f>
        <v/>
      </c>
      <c r="Q34" s="45" t="str">
        <f ca="1">IF(DATA!G143&gt;0,IF(DATA!H143,INDIRECT("INPUT!$O$18"),INDIRECT("INPUT!D218")),"")</f>
        <v/>
      </c>
      <c r="R34" s="45" t="str">
        <f ca="1">IF(DATA!G143&gt;0,IF(DATA!H143,INDIRECT("INPUT!$O$21"),INDIRECT("INPUT!F220")),"")</f>
        <v/>
      </c>
      <c r="S34" s="45" t="str">
        <f ca="1">IF(DATA!G143&gt;0,IF(DATA!H143,INDIRECT("INPUT!$O$20"),INDIRECT("INPUT!D220")),"")</f>
        <v/>
      </c>
      <c r="T34" s="45" t="str">
        <f ca="1">IF(DATA!G143&gt;0,IF(DATA!H143,INDIRECT("INPUT!$O$22"),INDIRECT("INPUT!D221")),"")</f>
        <v/>
      </c>
      <c r="U34" s="45" t="str">
        <f ca="1">IF(DATA!G143&gt;0,IF(DATA!H143,INDIRECT("INPUT!$O$23"),IF(ISBLANK(INDIRECT("INPUT!$D$222")),"",INDIRECT("INPUT!$D$222"))),"")</f>
        <v/>
      </c>
      <c r="V34" s="45" t="str">
        <f ca="1">IF(DATA!G143&gt;0,IF(DATA!H143,INDIRECT("INPUT!$O$19"),INDIRECT("INPUT!D219")),"")</f>
        <v/>
      </c>
      <c r="W34" s="45" t="str">
        <f ca="1">IF(DATA!G143&gt;0,IF(ISBLANK(INDIRECT("INPUT!$D$23")),"",INDIRECT("INPUT!$D$23")),"")</f>
        <v/>
      </c>
      <c r="X34" s="45" t="str">
        <f ca="1">IF(DATA!G143&gt;0,INDIRECT("INPUT!$K$7"),"")</f>
        <v/>
      </c>
      <c r="Y34" s="45" t="str">
        <f>IF(DATA!G143&gt;0,DATA!$H$101,"")</f>
        <v/>
      </c>
      <c r="Z34" s="45" t="str">
        <f>IF(DATA!G143&gt;0,DATA!G143,"")</f>
        <v/>
      </c>
      <c r="AA34" s="45" t="str">
        <f ca="1">IF(DATA!G143&gt;0,INDIRECT("INPUT!$U$4"),"")</f>
        <v/>
      </c>
      <c r="AB34" s="45" t="str">
        <f ca="1">IF(DATA!G143&gt;0,INDIRECT("INPUT!$M$1"),"")</f>
        <v/>
      </c>
      <c r="AC34" s="45" t="str">
        <f>IF(DATA!G143&gt;0,IF(DATA!H143,"ご注文者と同じ","先様に直接お届け"),"")</f>
        <v/>
      </c>
      <c r="AD34" s="45" t="str">
        <f ca="1">IF(DATA!G143&gt;0,INDIRECT("INPUT!$J$11"),"")</f>
        <v/>
      </c>
      <c r="AE34" s="45" t="str">
        <f ca="1">IF(DATA!G143&gt;0,INDIRECT("INPUT!$J$12"),"")</f>
        <v/>
      </c>
      <c r="AF34" s="45" t="str">
        <f ca="1">IF(DATA!G143&gt;0,INDIRECT("INPUT!$L$12"),"")</f>
        <v/>
      </c>
      <c r="AG34" s="45" t="str">
        <f ca="1">IF(DATA!G143&gt;0,INDIRECT("INPUT!$J$13"),"")</f>
        <v/>
      </c>
      <c r="AH34" s="45" t="str">
        <f ca="1">IF(DATA!G143&gt;0,INDIRECT("INPUT!$J$14"),"")</f>
        <v/>
      </c>
      <c r="AI34" s="45" t="str">
        <f>IF(DATA!G143&gt;0,DATA!$B$103,"")</f>
        <v/>
      </c>
      <c r="AJ34" s="45" t="str">
        <f>IF(DATA!G143&gt;0,DATA!$BO$103,"")</f>
        <v/>
      </c>
      <c r="AK34" s="163"/>
      <c r="AL34" s="163"/>
      <c r="AM34" s="163"/>
      <c r="AN34" s="102" t="str">
        <f>IF(DATA!G143&gt;0,DATA!$CA$100,"")</f>
        <v/>
      </c>
      <c r="AO34" s="102" t="str">
        <f>IF(DATA!G143&gt;0,M!$J$1,"")</f>
        <v/>
      </c>
      <c r="AP34" s="102" t="str">
        <f>IF(DATA!G143&gt;0,M!$J$2,"")</f>
        <v/>
      </c>
      <c r="AQ34" s="102" t="str">
        <f>IF(DATA!G143&gt;0,M!$J$3,"")</f>
        <v/>
      </c>
    </row>
    <row r="35" spans="1:43">
      <c r="A35" s="45" t="str">
        <f ca="1">IF(DATA!G144&gt;0,INDIRECT("INPUT!$D$9"),"")</f>
        <v/>
      </c>
      <c r="B35" s="45" t="str">
        <f ca="1">IF(DATA!G144&gt;0,INDIRECT("INPUT!$D$10"),"")</f>
        <v/>
      </c>
      <c r="C35" s="45" t="str">
        <f ca="1">IF(DATA!G144&gt;0,INDIRECT("INPUT!$D$15"),"")</f>
        <v/>
      </c>
      <c r="D35" s="45" t="str">
        <f ca="1">IF(DATA!G144&gt;0,INDIRECT("INPUT!$D$11"),"")</f>
        <v/>
      </c>
      <c r="E35" s="45" t="str">
        <f ca="1">IF(DATA!G144&gt;0,INDIRECT("INPUT!$F$12"),"")</f>
        <v/>
      </c>
      <c r="F35" s="45" t="str">
        <f ca="1">IF(DATA!G144&gt;0,INDIRECT("INPUT!$D$12"),"")</f>
        <v/>
      </c>
      <c r="G35" s="45" t="str">
        <f ca="1">IF(DATA!G144&gt;0,INDIRECT("INPUT!$D$13"),"")</f>
        <v/>
      </c>
      <c r="H35" s="45" t="str">
        <f ca="1">IF(DATA!G144&gt;0,IF(ISBLANK(INDIRECT("INPUT!$D$14")),"",INDIRECT("INPUT!$D$14")),"")</f>
        <v/>
      </c>
      <c r="I35" s="45" t="str">
        <f>IF(DATA!G144&gt;0,DATA!$D$101,"")</f>
        <v/>
      </c>
      <c r="J35" s="45" t="str">
        <f>IF(DATA!G144&gt;0,DATA!$F$101,"")</f>
        <v/>
      </c>
      <c r="K35" s="45" t="str">
        <f ca="1">IF(DATA!G144&gt;0,IF(ISBLANK(INDIRECT("INPUT!$F$18")),"",INDIRECT("INPUT!$F$18")),"")</f>
        <v/>
      </c>
      <c r="L35" s="45" t="str">
        <f ca="1">IF(DATA!G144&gt;0,IF(ISBLANK(INDIRECT("INPUT!$L$18")),"",INDIRECT("INPUT!$L$18")),"")</f>
        <v/>
      </c>
      <c r="M35" s="45" t="str">
        <f>IF(DATA!G144&gt;0,DATA!$J$101,"")</f>
        <v/>
      </c>
      <c r="N35" s="45" t="str">
        <f ca="1">IF(DATA!G144&gt;0,IF(ISBLANK(CONCATENATE(INDIRECT("INPUT!$D$21"),INDIRECT("A!$G$4"))),"",CONCATENATE(INDIRECT("INPUT!$D$21"),INDIRECT("A!$G$4"))),"")</f>
        <v/>
      </c>
      <c r="O35" s="45" t="str">
        <f>IF(DATA!G144&gt;0,DATA!M144,"")</f>
        <v/>
      </c>
      <c r="P35" s="45" t="str">
        <f>IF(DATA!G144&gt;0,DATA!$L$101,"")</f>
        <v/>
      </c>
      <c r="Q35" s="45" t="str">
        <f ca="1">IF(DATA!G144&gt;0,IF(DATA!H144,INDIRECT("INPUT!$O$18"),INDIRECT("INPUT!D224")),"")</f>
        <v/>
      </c>
      <c r="R35" s="45" t="str">
        <f ca="1">IF(DATA!G144&gt;0,IF(DATA!H144,INDIRECT("INPUT!$O$21"),INDIRECT("INPUT!F226")),"")</f>
        <v/>
      </c>
      <c r="S35" s="45" t="str">
        <f ca="1">IF(DATA!G144&gt;0,IF(DATA!H144,INDIRECT("INPUT!$O$20"),INDIRECT("INPUT!D226")),"")</f>
        <v/>
      </c>
      <c r="T35" s="45" t="str">
        <f ca="1">IF(DATA!G144&gt;0,IF(DATA!H144,INDIRECT("INPUT!$O$22"),INDIRECT("INPUT!D227")),"")</f>
        <v/>
      </c>
      <c r="U35" s="45" t="str">
        <f ca="1">IF(DATA!G144&gt;0,IF(DATA!H144,INDIRECT("INPUT!$O$23"),IF(ISBLANK(INDIRECT("INPUT!$D$228")),"",INDIRECT("INPUT!$D$228"))),"")</f>
        <v/>
      </c>
      <c r="V35" s="45" t="str">
        <f ca="1">IF(DATA!G144&gt;0,IF(DATA!H144,INDIRECT("INPUT!$O$19"),INDIRECT("INPUT!D225")),"")</f>
        <v/>
      </c>
      <c r="W35" s="45" t="str">
        <f ca="1">IF(DATA!G144&gt;0,IF(ISBLANK(INDIRECT("INPUT!$D$23")),"",INDIRECT("INPUT!$D$23")),"")</f>
        <v/>
      </c>
      <c r="X35" s="45" t="str">
        <f ca="1">IF(DATA!G144&gt;0,INDIRECT("INPUT!$K$7"),"")</f>
        <v/>
      </c>
      <c r="Y35" s="45" t="str">
        <f>IF(DATA!G144&gt;0,DATA!$H$101,"")</f>
        <v/>
      </c>
      <c r="Z35" s="45" t="str">
        <f>IF(DATA!G144&gt;0,DATA!G144,"")</f>
        <v/>
      </c>
      <c r="AA35" s="45" t="str">
        <f ca="1">IF(DATA!G144&gt;0,INDIRECT("INPUT!$U$4"),"")</f>
        <v/>
      </c>
      <c r="AB35" s="45" t="str">
        <f ca="1">IF(DATA!G144&gt;0,INDIRECT("INPUT!$M$1"),"")</f>
        <v/>
      </c>
      <c r="AC35" s="45" t="str">
        <f>IF(DATA!G144&gt;0,IF(DATA!H144,"ご注文者と同じ","先様に直接お届け"),"")</f>
        <v/>
      </c>
      <c r="AD35" s="45" t="str">
        <f ca="1">IF(DATA!G144&gt;0,INDIRECT("INPUT!$J$11"),"")</f>
        <v/>
      </c>
      <c r="AE35" s="45" t="str">
        <f ca="1">IF(DATA!G144&gt;0,INDIRECT("INPUT!$J$12"),"")</f>
        <v/>
      </c>
      <c r="AF35" s="45" t="str">
        <f ca="1">IF(DATA!G144&gt;0,INDIRECT("INPUT!$L$12"),"")</f>
        <v/>
      </c>
      <c r="AG35" s="45" t="str">
        <f ca="1">IF(DATA!G144&gt;0,INDIRECT("INPUT!$J$13"),"")</f>
        <v/>
      </c>
      <c r="AH35" s="45" t="str">
        <f ca="1">IF(DATA!G144&gt;0,INDIRECT("INPUT!$J$14"),"")</f>
        <v/>
      </c>
      <c r="AI35" s="45" t="str">
        <f>IF(DATA!G144&gt;0,DATA!$B$103,"")</f>
        <v/>
      </c>
      <c r="AJ35" s="45" t="str">
        <f>IF(DATA!G144&gt;0,DATA!$BO$103,"")</f>
        <v/>
      </c>
      <c r="AK35" s="163"/>
      <c r="AL35" s="163"/>
      <c r="AM35" s="163"/>
      <c r="AN35" s="102" t="str">
        <f>IF(DATA!G144&gt;0,DATA!$CA$100,"")</f>
        <v/>
      </c>
      <c r="AO35" s="102" t="str">
        <f>IF(DATA!G144&gt;0,M!$J$1,"")</f>
        <v/>
      </c>
      <c r="AP35" s="102" t="str">
        <f>IF(DATA!G144&gt;0,M!$J$2,"")</f>
        <v/>
      </c>
      <c r="AQ35" s="102" t="str">
        <f>IF(DATA!G144&gt;0,M!$J$3,"")</f>
        <v/>
      </c>
    </row>
    <row r="36" spans="1:43">
      <c r="A36" s="45" t="str">
        <f ca="1">IF(DATA!G145&gt;0,INDIRECT("INPUT!$D$9"),"")</f>
        <v/>
      </c>
      <c r="B36" s="45" t="str">
        <f ca="1">IF(DATA!G145&gt;0,INDIRECT("INPUT!$D$10"),"")</f>
        <v/>
      </c>
      <c r="C36" s="45" t="str">
        <f ca="1">IF(DATA!G145&gt;0,INDIRECT("INPUT!$D$15"),"")</f>
        <v/>
      </c>
      <c r="D36" s="45" t="str">
        <f ca="1">IF(DATA!G145&gt;0,INDIRECT("INPUT!$D$11"),"")</f>
        <v/>
      </c>
      <c r="E36" s="45" t="str">
        <f ca="1">IF(DATA!G145&gt;0,INDIRECT("INPUT!$F$12"),"")</f>
        <v/>
      </c>
      <c r="F36" s="45" t="str">
        <f ca="1">IF(DATA!G145&gt;0,INDIRECT("INPUT!$D$12"),"")</f>
        <v/>
      </c>
      <c r="G36" s="45" t="str">
        <f ca="1">IF(DATA!G145&gt;0,INDIRECT("INPUT!$D$13"),"")</f>
        <v/>
      </c>
      <c r="H36" s="45" t="str">
        <f ca="1">IF(DATA!G145&gt;0,IF(ISBLANK(INDIRECT("INPUT!$D$14")),"",INDIRECT("INPUT!$D$14")),"")</f>
        <v/>
      </c>
      <c r="I36" s="45" t="str">
        <f>IF(DATA!G145&gt;0,DATA!$D$101,"")</f>
        <v/>
      </c>
      <c r="J36" s="45" t="str">
        <f>IF(DATA!G145&gt;0,DATA!$F$101,"")</f>
        <v/>
      </c>
      <c r="K36" s="45" t="str">
        <f ca="1">IF(DATA!G145&gt;0,IF(ISBLANK(INDIRECT("INPUT!$F$18")),"",INDIRECT("INPUT!$F$18")),"")</f>
        <v/>
      </c>
      <c r="L36" s="45" t="str">
        <f ca="1">IF(DATA!G145&gt;0,IF(ISBLANK(INDIRECT("INPUT!$L$18")),"",INDIRECT("INPUT!$L$18")),"")</f>
        <v/>
      </c>
      <c r="M36" s="45" t="str">
        <f>IF(DATA!G145&gt;0,DATA!$J$101,"")</f>
        <v/>
      </c>
      <c r="N36" s="45" t="str">
        <f ca="1">IF(DATA!G145&gt;0,IF(ISBLANK(CONCATENATE(INDIRECT("INPUT!$D$21"),INDIRECT("A!$G$4"))),"",CONCATENATE(INDIRECT("INPUT!$D$21"),INDIRECT("A!$G$4"))),"")</f>
        <v/>
      </c>
      <c r="O36" s="45" t="str">
        <f>IF(DATA!G145&gt;0,DATA!M145,"")</f>
        <v/>
      </c>
      <c r="P36" s="45" t="str">
        <f>IF(DATA!G145&gt;0,DATA!$L$101,"")</f>
        <v/>
      </c>
      <c r="Q36" s="45" t="str">
        <f ca="1">IF(DATA!G145&gt;0,IF(DATA!H145,INDIRECT("INPUT!$O$18"),INDIRECT("INPUT!D230")),"")</f>
        <v/>
      </c>
      <c r="R36" s="45" t="str">
        <f ca="1">IF(DATA!G145&gt;0,IF(DATA!H145,INDIRECT("INPUT!$O$21"),INDIRECT("INPUT!F232")),"")</f>
        <v/>
      </c>
      <c r="S36" s="45" t="str">
        <f ca="1">IF(DATA!G145&gt;0,IF(DATA!H145,INDIRECT("INPUT!$O$20"),INDIRECT("INPUT!D232")),"")</f>
        <v/>
      </c>
      <c r="T36" s="45" t="str">
        <f ca="1">IF(DATA!G145&gt;0,IF(DATA!H145,INDIRECT("INPUT!$O$22"),INDIRECT("INPUT!D233")),"")</f>
        <v/>
      </c>
      <c r="U36" s="45" t="str">
        <f ca="1">IF(DATA!G145&gt;0,IF(DATA!H145,INDIRECT("INPUT!$O$23"),IF(ISBLANK(INDIRECT("INPUT!$D$234")),"",INDIRECT("INPUT!$D$234"))),"")</f>
        <v/>
      </c>
      <c r="V36" s="45" t="str">
        <f ca="1">IF(DATA!G145&gt;0,IF(DATA!H145,INDIRECT("INPUT!$O$19"),INDIRECT("INPUT!D231")),"")</f>
        <v/>
      </c>
      <c r="W36" s="45" t="str">
        <f ca="1">IF(DATA!G145&gt;0,IF(ISBLANK(INDIRECT("INPUT!$D$23")),"",INDIRECT("INPUT!$D$23")),"")</f>
        <v/>
      </c>
      <c r="X36" s="45" t="str">
        <f ca="1">IF(DATA!G145&gt;0,INDIRECT("INPUT!$K$7"),"")</f>
        <v/>
      </c>
      <c r="Y36" s="45" t="str">
        <f>IF(DATA!G145&gt;0,DATA!$H$101,"")</f>
        <v/>
      </c>
      <c r="Z36" s="45" t="str">
        <f>IF(DATA!G145&gt;0,DATA!G145,"")</f>
        <v/>
      </c>
      <c r="AA36" s="45" t="str">
        <f ca="1">IF(DATA!G145&gt;0,INDIRECT("INPUT!$U$4"),"")</f>
        <v/>
      </c>
      <c r="AB36" s="45" t="str">
        <f ca="1">IF(DATA!G145&gt;0,INDIRECT("INPUT!$M$1"),"")</f>
        <v/>
      </c>
      <c r="AC36" s="45" t="str">
        <f>IF(DATA!G145&gt;0,IF(DATA!H145,"ご注文者と同じ","先様に直接お届け"),"")</f>
        <v/>
      </c>
      <c r="AD36" s="45" t="str">
        <f ca="1">IF(DATA!G145&gt;0,INDIRECT("INPUT!$J$11"),"")</f>
        <v/>
      </c>
      <c r="AE36" s="45" t="str">
        <f ca="1">IF(DATA!G145&gt;0,INDIRECT("INPUT!$J$12"),"")</f>
        <v/>
      </c>
      <c r="AF36" s="45" t="str">
        <f ca="1">IF(DATA!G145&gt;0,INDIRECT("INPUT!$L$12"),"")</f>
        <v/>
      </c>
      <c r="AG36" s="45" t="str">
        <f ca="1">IF(DATA!G145&gt;0,INDIRECT("INPUT!$J$13"),"")</f>
        <v/>
      </c>
      <c r="AH36" s="45" t="str">
        <f ca="1">IF(DATA!G145&gt;0,INDIRECT("INPUT!$J$14"),"")</f>
        <v/>
      </c>
      <c r="AI36" s="45" t="str">
        <f>IF(DATA!G145&gt;0,DATA!$B$103,"")</f>
        <v/>
      </c>
      <c r="AJ36" s="45" t="str">
        <f>IF(DATA!G145&gt;0,DATA!$BO$103,"")</f>
        <v/>
      </c>
      <c r="AK36" s="163"/>
      <c r="AL36" s="163"/>
      <c r="AM36" s="163"/>
      <c r="AN36" s="102" t="str">
        <f>IF(DATA!G145&gt;0,DATA!$CA$100,"")</f>
        <v/>
      </c>
      <c r="AO36" s="102" t="str">
        <f>IF(DATA!G145&gt;0,M!$J$1,"")</f>
        <v/>
      </c>
      <c r="AP36" s="102" t="str">
        <f>IF(DATA!G145&gt;0,M!$J$2,"")</f>
        <v/>
      </c>
      <c r="AQ36" s="102" t="str">
        <f>IF(DATA!G145&gt;0,M!$J$3,"")</f>
        <v/>
      </c>
    </row>
    <row r="37" spans="1:43">
      <c r="A37" s="45" t="str">
        <f ca="1">IF(DATA!G146&gt;0,INDIRECT("INPUT!$D$9"),"")</f>
        <v/>
      </c>
      <c r="B37" s="45" t="str">
        <f ca="1">IF(DATA!G146&gt;0,INDIRECT("INPUT!$D$10"),"")</f>
        <v/>
      </c>
      <c r="C37" s="45" t="str">
        <f ca="1">IF(DATA!G146&gt;0,INDIRECT("INPUT!$D$15"),"")</f>
        <v/>
      </c>
      <c r="D37" s="45" t="str">
        <f ca="1">IF(DATA!G146&gt;0,INDIRECT("INPUT!$D$11"),"")</f>
        <v/>
      </c>
      <c r="E37" s="45" t="str">
        <f ca="1">IF(DATA!G146&gt;0,INDIRECT("INPUT!$F$12"),"")</f>
        <v/>
      </c>
      <c r="F37" s="45" t="str">
        <f ca="1">IF(DATA!G146&gt;0,INDIRECT("INPUT!$D$12"),"")</f>
        <v/>
      </c>
      <c r="G37" s="45" t="str">
        <f ca="1">IF(DATA!G146&gt;0,INDIRECT("INPUT!$D$13"),"")</f>
        <v/>
      </c>
      <c r="H37" s="45" t="str">
        <f ca="1">IF(DATA!G146&gt;0,IF(ISBLANK(INDIRECT("INPUT!$D$14")),"",INDIRECT("INPUT!$D$14")),"")</f>
        <v/>
      </c>
      <c r="I37" s="45" t="str">
        <f>IF(DATA!G146&gt;0,DATA!$D$101,"")</f>
        <v/>
      </c>
      <c r="J37" s="45" t="str">
        <f>IF(DATA!G146&gt;0,DATA!$F$101,"")</f>
        <v/>
      </c>
      <c r="K37" s="45" t="str">
        <f ca="1">IF(DATA!G146&gt;0,IF(ISBLANK(INDIRECT("INPUT!$F$18")),"",INDIRECT("INPUT!$F$18")),"")</f>
        <v/>
      </c>
      <c r="L37" s="45" t="str">
        <f ca="1">IF(DATA!G146&gt;0,IF(ISBLANK(INDIRECT("INPUT!$L$18")),"",INDIRECT("INPUT!$L$18")),"")</f>
        <v/>
      </c>
      <c r="M37" s="45" t="str">
        <f>IF(DATA!G146&gt;0,DATA!$J$101,"")</f>
        <v/>
      </c>
      <c r="N37" s="45" t="str">
        <f ca="1">IF(DATA!G146&gt;0,IF(ISBLANK(CONCATENATE(INDIRECT("INPUT!$D$21"),INDIRECT("A!$G$4"))),"",CONCATENATE(INDIRECT("INPUT!$D$21"),INDIRECT("A!$G$4"))),"")</f>
        <v/>
      </c>
      <c r="O37" s="45" t="str">
        <f>IF(DATA!G146&gt;0,DATA!M146,"")</f>
        <v/>
      </c>
      <c r="P37" s="45" t="str">
        <f>IF(DATA!G146&gt;0,DATA!$L$101,"")</f>
        <v/>
      </c>
      <c r="Q37" s="45" t="str">
        <f ca="1">IF(DATA!G146&gt;0,IF(DATA!H146,INDIRECT("INPUT!$O$18"),INDIRECT("INPUT!D236")),"")</f>
        <v/>
      </c>
      <c r="R37" s="45" t="str">
        <f ca="1">IF(DATA!G146&gt;0,IF(DATA!H146,INDIRECT("INPUT!$O$21"),INDIRECT("INPUT!F238")),"")</f>
        <v/>
      </c>
      <c r="S37" s="45" t="str">
        <f ca="1">IF(DATA!G146&gt;0,IF(DATA!H146,INDIRECT("INPUT!$O$20"),INDIRECT("INPUT!D238")),"")</f>
        <v/>
      </c>
      <c r="T37" s="45" t="str">
        <f ca="1">IF(DATA!G146&gt;0,IF(DATA!H146,INDIRECT("INPUT!$O$22"),INDIRECT("INPUT!D239")),"")</f>
        <v/>
      </c>
      <c r="U37" s="45" t="str">
        <f ca="1">IF(DATA!G146&gt;0,IF(DATA!H146,INDIRECT("INPUT!$O$23"),IF(ISBLANK(INDIRECT("INPUT!$D$240")),"",INDIRECT("INPUT!$D$240"))),"")</f>
        <v/>
      </c>
      <c r="V37" s="45" t="str">
        <f ca="1">IF(DATA!G146&gt;0,IF(DATA!H146,INDIRECT("INPUT!$O$19"),INDIRECT("INPUT!D237")),"")</f>
        <v/>
      </c>
      <c r="W37" s="45" t="str">
        <f ca="1">IF(DATA!G146&gt;0,IF(ISBLANK(INDIRECT("INPUT!$D$23")),"",INDIRECT("INPUT!$D$23")),"")</f>
        <v/>
      </c>
      <c r="X37" s="45" t="str">
        <f ca="1">IF(DATA!G146&gt;0,INDIRECT("INPUT!$K$7"),"")</f>
        <v/>
      </c>
      <c r="Y37" s="45" t="str">
        <f>IF(DATA!G146&gt;0,DATA!$H$101,"")</f>
        <v/>
      </c>
      <c r="Z37" s="45" t="str">
        <f>IF(DATA!G146&gt;0,DATA!G146,"")</f>
        <v/>
      </c>
      <c r="AA37" s="45" t="str">
        <f ca="1">IF(DATA!G146&gt;0,INDIRECT("INPUT!$U$4"),"")</f>
        <v/>
      </c>
      <c r="AB37" s="45" t="str">
        <f ca="1">IF(DATA!G146&gt;0,INDIRECT("INPUT!$M$1"),"")</f>
        <v/>
      </c>
      <c r="AC37" s="45" t="str">
        <f>IF(DATA!G146&gt;0,IF(DATA!H146,"ご注文者と同じ","先様に直接お届け"),"")</f>
        <v/>
      </c>
      <c r="AD37" s="45" t="str">
        <f ca="1">IF(DATA!G146&gt;0,INDIRECT("INPUT!$J$11"),"")</f>
        <v/>
      </c>
      <c r="AE37" s="45" t="str">
        <f ca="1">IF(DATA!G146&gt;0,INDIRECT("INPUT!$J$12"),"")</f>
        <v/>
      </c>
      <c r="AF37" s="45" t="str">
        <f ca="1">IF(DATA!G146&gt;0,INDIRECT("INPUT!$L$12"),"")</f>
        <v/>
      </c>
      <c r="AG37" s="45" t="str">
        <f ca="1">IF(DATA!G146&gt;0,INDIRECT("INPUT!$J$13"),"")</f>
        <v/>
      </c>
      <c r="AH37" s="45" t="str">
        <f ca="1">IF(DATA!G146&gt;0,INDIRECT("INPUT!$J$14"),"")</f>
        <v/>
      </c>
      <c r="AI37" s="45" t="str">
        <f>IF(DATA!G146&gt;0,DATA!$B$103,"")</f>
        <v/>
      </c>
      <c r="AJ37" s="45" t="str">
        <f>IF(DATA!G146&gt;0,DATA!$BO$103,"")</f>
        <v/>
      </c>
      <c r="AK37" s="163"/>
      <c r="AL37" s="163"/>
      <c r="AM37" s="163"/>
      <c r="AN37" s="102" t="str">
        <f>IF(DATA!G146&gt;0,DATA!$CA$100,"")</f>
        <v/>
      </c>
      <c r="AO37" s="102" t="str">
        <f>IF(DATA!G146&gt;0,M!$J$1,"")</f>
        <v/>
      </c>
      <c r="AP37" s="102" t="str">
        <f>IF(DATA!G146&gt;0,M!$J$2,"")</f>
        <v/>
      </c>
      <c r="AQ37" s="102" t="str">
        <f>IF(DATA!G146&gt;0,M!$J$3,"")</f>
        <v/>
      </c>
    </row>
    <row r="38" spans="1:43">
      <c r="A38" s="45" t="str">
        <f ca="1">IF(DATA!G147&gt;0,INDIRECT("INPUT!$D$9"),"")</f>
        <v/>
      </c>
      <c r="B38" s="45" t="str">
        <f ca="1">IF(DATA!G147&gt;0,INDIRECT("INPUT!$D$10"),"")</f>
        <v/>
      </c>
      <c r="C38" s="45" t="str">
        <f ca="1">IF(DATA!G147&gt;0,INDIRECT("INPUT!$D$15"),"")</f>
        <v/>
      </c>
      <c r="D38" s="45" t="str">
        <f ca="1">IF(DATA!G147&gt;0,INDIRECT("INPUT!$D$11"),"")</f>
        <v/>
      </c>
      <c r="E38" s="45" t="str">
        <f ca="1">IF(DATA!G147&gt;0,INDIRECT("INPUT!$F$12"),"")</f>
        <v/>
      </c>
      <c r="F38" s="45" t="str">
        <f ca="1">IF(DATA!G147&gt;0,INDIRECT("INPUT!$D$12"),"")</f>
        <v/>
      </c>
      <c r="G38" s="45" t="str">
        <f ca="1">IF(DATA!G147&gt;0,INDIRECT("INPUT!$D$13"),"")</f>
        <v/>
      </c>
      <c r="H38" s="45" t="str">
        <f ca="1">IF(DATA!G147&gt;0,IF(ISBLANK(INDIRECT("INPUT!$D$14")),"",INDIRECT("INPUT!$D$14")),"")</f>
        <v/>
      </c>
      <c r="I38" s="45" t="str">
        <f>IF(DATA!G147&gt;0,DATA!$D$101,"")</f>
        <v/>
      </c>
      <c r="J38" s="45" t="str">
        <f>IF(DATA!G147&gt;0,DATA!$F$101,"")</f>
        <v/>
      </c>
      <c r="K38" s="45" t="str">
        <f ca="1">IF(DATA!G147&gt;0,IF(ISBLANK(INDIRECT("INPUT!$F$18")),"",INDIRECT("INPUT!$F$18")),"")</f>
        <v/>
      </c>
      <c r="L38" s="45" t="str">
        <f ca="1">IF(DATA!G147&gt;0,IF(ISBLANK(INDIRECT("INPUT!$L$18")),"",INDIRECT("INPUT!$L$18")),"")</f>
        <v/>
      </c>
      <c r="M38" s="45" t="str">
        <f>IF(DATA!G147&gt;0,DATA!$J$101,"")</f>
        <v/>
      </c>
      <c r="N38" s="45" t="str">
        <f ca="1">IF(DATA!G147&gt;0,IF(ISBLANK(CONCATENATE(INDIRECT("INPUT!$D$21"),INDIRECT("A!$G$4"))),"",CONCATENATE(INDIRECT("INPUT!$D$21"),INDIRECT("A!$G$4"))),"")</f>
        <v/>
      </c>
      <c r="O38" s="45" t="str">
        <f>IF(DATA!G147&gt;0,DATA!M147,"")</f>
        <v/>
      </c>
      <c r="P38" s="45" t="str">
        <f>IF(DATA!G147&gt;0,DATA!$L$101,"")</f>
        <v/>
      </c>
      <c r="Q38" s="45" t="str">
        <f ca="1">IF(DATA!G147&gt;0,IF(DATA!H147,INDIRECT("INPUT!$O$18"),INDIRECT("INPUT!D242")),"")</f>
        <v/>
      </c>
      <c r="R38" s="45" t="str">
        <f ca="1">IF(DATA!G147&gt;0,IF(DATA!H147,INDIRECT("INPUT!$O$21"),INDIRECT("INPUT!F244")),"")</f>
        <v/>
      </c>
      <c r="S38" s="45" t="str">
        <f ca="1">IF(DATA!G147&gt;0,IF(DATA!H147,INDIRECT("INPUT!$O$20"),INDIRECT("INPUT!D244")),"")</f>
        <v/>
      </c>
      <c r="T38" s="45" t="str">
        <f ca="1">IF(DATA!G147&gt;0,IF(DATA!H147,INDIRECT("INPUT!$O$22"),INDIRECT("INPUT!D245")),"")</f>
        <v/>
      </c>
      <c r="U38" s="45" t="str">
        <f ca="1">IF(DATA!G147&gt;0,IF(DATA!H147,INDIRECT("INPUT!$O$23"),IF(ISBLANK(INDIRECT("INPUT!$D$246")),"",INDIRECT("INPUT!$D$246"))),"")</f>
        <v/>
      </c>
      <c r="V38" s="45" t="str">
        <f ca="1">IF(DATA!G147&gt;0,IF(DATA!H147,INDIRECT("INPUT!$O$19"),INDIRECT("INPUT!D243")),"")</f>
        <v/>
      </c>
      <c r="W38" s="45" t="str">
        <f ca="1">IF(DATA!G147&gt;0,IF(ISBLANK(INDIRECT("INPUT!$D$23")),"",INDIRECT("INPUT!$D$23")),"")</f>
        <v/>
      </c>
      <c r="X38" s="45" t="str">
        <f ca="1">IF(DATA!G147&gt;0,INDIRECT("INPUT!$K$7"),"")</f>
        <v/>
      </c>
      <c r="Y38" s="45" t="str">
        <f>IF(DATA!G147&gt;0,DATA!$H$101,"")</f>
        <v/>
      </c>
      <c r="Z38" s="45" t="str">
        <f>IF(DATA!G147&gt;0,DATA!G147,"")</f>
        <v/>
      </c>
      <c r="AA38" s="45" t="str">
        <f ca="1">IF(DATA!G147&gt;0,INDIRECT("INPUT!$U$4"),"")</f>
        <v/>
      </c>
      <c r="AB38" s="45" t="str">
        <f ca="1">IF(DATA!G147&gt;0,INDIRECT("INPUT!$M$1"),"")</f>
        <v/>
      </c>
      <c r="AC38" s="45" t="str">
        <f>IF(DATA!G147&gt;0,IF(DATA!H147,"ご注文者と同じ","先様に直接お届け"),"")</f>
        <v/>
      </c>
      <c r="AD38" s="45" t="str">
        <f ca="1">IF(DATA!G147&gt;0,INDIRECT("INPUT!$J$11"),"")</f>
        <v/>
      </c>
      <c r="AE38" s="45" t="str">
        <f ca="1">IF(DATA!G147&gt;0,INDIRECT("INPUT!$J$12"),"")</f>
        <v/>
      </c>
      <c r="AF38" s="45" t="str">
        <f ca="1">IF(DATA!G147&gt;0,INDIRECT("INPUT!$L$12"),"")</f>
        <v/>
      </c>
      <c r="AG38" s="45" t="str">
        <f ca="1">IF(DATA!G147&gt;0,INDIRECT("INPUT!$J$13"),"")</f>
        <v/>
      </c>
      <c r="AH38" s="45" t="str">
        <f ca="1">IF(DATA!G147&gt;0,INDIRECT("INPUT!$J$14"),"")</f>
        <v/>
      </c>
      <c r="AI38" s="45" t="str">
        <f>IF(DATA!G147&gt;0,DATA!$B$103,"")</f>
        <v/>
      </c>
      <c r="AJ38" s="45" t="str">
        <f>IF(DATA!G147&gt;0,DATA!$BO$103,"")</f>
        <v/>
      </c>
      <c r="AK38" s="163"/>
      <c r="AL38" s="163"/>
      <c r="AM38" s="163"/>
      <c r="AN38" s="102" t="str">
        <f>IF(DATA!G147&gt;0,DATA!$CA$100,"")</f>
        <v/>
      </c>
      <c r="AO38" s="102" t="str">
        <f>IF(DATA!G147&gt;0,M!$J$1,"")</f>
        <v/>
      </c>
      <c r="AP38" s="102" t="str">
        <f>IF(DATA!G147&gt;0,M!$J$2,"")</f>
        <v/>
      </c>
      <c r="AQ38" s="102" t="str">
        <f>IF(DATA!G147&gt;0,M!$J$3,"")</f>
        <v/>
      </c>
    </row>
    <row r="39" spans="1:43">
      <c r="A39" s="45" t="str">
        <f ca="1">IF(DATA!G148&gt;0,INDIRECT("INPUT!$D$9"),"")</f>
        <v/>
      </c>
      <c r="B39" s="45" t="str">
        <f ca="1">IF(DATA!G148&gt;0,INDIRECT("INPUT!$D$10"),"")</f>
        <v/>
      </c>
      <c r="C39" s="45" t="str">
        <f ca="1">IF(DATA!G148&gt;0,INDIRECT("INPUT!$D$15"),"")</f>
        <v/>
      </c>
      <c r="D39" s="45" t="str">
        <f ca="1">IF(DATA!G148&gt;0,INDIRECT("INPUT!$D$11"),"")</f>
        <v/>
      </c>
      <c r="E39" s="45" t="str">
        <f ca="1">IF(DATA!G148&gt;0,INDIRECT("INPUT!$F$12"),"")</f>
        <v/>
      </c>
      <c r="F39" s="45" t="str">
        <f ca="1">IF(DATA!G148&gt;0,INDIRECT("INPUT!$D$12"),"")</f>
        <v/>
      </c>
      <c r="G39" s="45" t="str">
        <f ca="1">IF(DATA!G148&gt;0,INDIRECT("INPUT!$D$13"),"")</f>
        <v/>
      </c>
      <c r="H39" s="45" t="str">
        <f ca="1">IF(DATA!G148&gt;0,IF(ISBLANK(INDIRECT("INPUT!$D$14")),"",INDIRECT("INPUT!$D$14")),"")</f>
        <v/>
      </c>
      <c r="I39" s="45" t="str">
        <f>IF(DATA!G148&gt;0,DATA!$D$101,"")</f>
        <v/>
      </c>
      <c r="J39" s="45" t="str">
        <f>IF(DATA!G148&gt;0,DATA!$F$101,"")</f>
        <v/>
      </c>
      <c r="K39" s="45" t="str">
        <f ca="1">IF(DATA!G148&gt;0,IF(ISBLANK(INDIRECT("INPUT!$F$18")),"",INDIRECT("INPUT!$F$18")),"")</f>
        <v/>
      </c>
      <c r="L39" s="45" t="str">
        <f ca="1">IF(DATA!G148&gt;0,IF(ISBLANK(INDIRECT("INPUT!$L$18")),"",INDIRECT("INPUT!$L$18")),"")</f>
        <v/>
      </c>
      <c r="M39" s="45" t="str">
        <f>IF(DATA!G148&gt;0,DATA!$J$101,"")</f>
        <v/>
      </c>
      <c r="N39" s="45" t="str">
        <f ca="1">IF(DATA!G148&gt;0,IF(ISBLANK(CONCATENATE(INDIRECT("INPUT!$D$21"),INDIRECT("A!$G$4"))),"",CONCATENATE(INDIRECT("INPUT!$D$21"),INDIRECT("A!$G$4"))),"")</f>
        <v/>
      </c>
      <c r="O39" s="45" t="str">
        <f>IF(DATA!G148&gt;0,DATA!M148,"")</f>
        <v/>
      </c>
      <c r="P39" s="45" t="str">
        <f>IF(DATA!G148&gt;0,DATA!$L$101,"")</f>
        <v/>
      </c>
      <c r="Q39" s="45" t="str">
        <f ca="1">IF(DATA!G148&gt;0,IF(DATA!H148,INDIRECT("INPUT!$O$18"),INDIRECT("INPUT!D248")),"")</f>
        <v/>
      </c>
      <c r="R39" s="45" t="str">
        <f ca="1">IF(DATA!G148&gt;0,IF(DATA!H148,INDIRECT("INPUT!$O$21"),INDIRECT("INPUT!F250")),"")</f>
        <v/>
      </c>
      <c r="S39" s="45" t="str">
        <f ca="1">IF(DATA!G148&gt;0,IF(DATA!H148,INDIRECT("INPUT!$O$20"),INDIRECT("INPUT!D250")),"")</f>
        <v/>
      </c>
      <c r="T39" s="45" t="str">
        <f ca="1">IF(DATA!G148&gt;0,IF(DATA!H148,INDIRECT("INPUT!$O$22"),INDIRECT("INPUT!D251")),"")</f>
        <v/>
      </c>
      <c r="U39" s="45" t="str">
        <f ca="1">IF(DATA!G148&gt;0,IF(DATA!H148,INDIRECT("INPUT!$O$23"),IF(ISBLANK(INDIRECT("INPUT!$D$252")),"",INDIRECT("INPUT!$D$252"))),"")</f>
        <v/>
      </c>
      <c r="V39" s="45" t="str">
        <f ca="1">IF(DATA!G148&gt;0,IF(DATA!H148,INDIRECT("INPUT!$O$19"),INDIRECT("INPUT!D249")),"")</f>
        <v/>
      </c>
      <c r="W39" s="45" t="str">
        <f ca="1">IF(DATA!G148&gt;0,IF(ISBLANK(INDIRECT("INPUT!$D$23")),"",INDIRECT("INPUT!$D$23")),"")</f>
        <v/>
      </c>
      <c r="X39" s="45" t="str">
        <f ca="1">IF(DATA!G148&gt;0,INDIRECT("INPUT!$K$7"),"")</f>
        <v/>
      </c>
      <c r="Y39" s="45" t="str">
        <f>IF(DATA!G148&gt;0,DATA!$H$101,"")</f>
        <v/>
      </c>
      <c r="Z39" s="45" t="str">
        <f>IF(DATA!G148&gt;0,DATA!G148,"")</f>
        <v/>
      </c>
      <c r="AA39" s="45" t="str">
        <f ca="1">IF(DATA!G148&gt;0,INDIRECT("INPUT!$U$4"),"")</f>
        <v/>
      </c>
      <c r="AB39" s="45" t="str">
        <f ca="1">IF(DATA!G148&gt;0,INDIRECT("INPUT!$M$1"),"")</f>
        <v/>
      </c>
      <c r="AC39" s="45" t="str">
        <f>IF(DATA!G148&gt;0,IF(DATA!H148,"ご注文者と同じ","先様に直接お届け"),"")</f>
        <v/>
      </c>
      <c r="AD39" s="45" t="str">
        <f ca="1">IF(DATA!G148&gt;0,INDIRECT("INPUT!$J$11"),"")</f>
        <v/>
      </c>
      <c r="AE39" s="45" t="str">
        <f ca="1">IF(DATA!G148&gt;0,INDIRECT("INPUT!$J$12"),"")</f>
        <v/>
      </c>
      <c r="AF39" s="45" t="str">
        <f ca="1">IF(DATA!G148&gt;0,INDIRECT("INPUT!$L$12"),"")</f>
        <v/>
      </c>
      <c r="AG39" s="45" t="str">
        <f ca="1">IF(DATA!G148&gt;0,INDIRECT("INPUT!$J$13"),"")</f>
        <v/>
      </c>
      <c r="AH39" s="45" t="str">
        <f ca="1">IF(DATA!G148&gt;0,INDIRECT("INPUT!$J$14"),"")</f>
        <v/>
      </c>
      <c r="AI39" s="45" t="str">
        <f>IF(DATA!G148&gt;0,DATA!$B$103,"")</f>
        <v/>
      </c>
      <c r="AJ39" s="45" t="str">
        <f>IF(DATA!G148&gt;0,DATA!$BO$103,"")</f>
        <v/>
      </c>
      <c r="AK39" s="163"/>
      <c r="AL39" s="163"/>
      <c r="AM39" s="163"/>
      <c r="AN39" s="102" t="str">
        <f>IF(DATA!G148&gt;0,DATA!$CA$100,"")</f>
        <v/>
      </c>
      <c r="AO39" s="102" t="str">
        <f>IF(DATA!G148&gt;0,M!$J$1,"")</f>
        <v/>
      </c>
      <c r="AP39" s="102" t="str">
        <f>IF(DATA!G148&gt;0,M!$J$2,"")</f>
        <v/>
      </c>
      <c r="AQ39" s="102" t="str">
        <f>IF(DATA!G148&gt;0,M!$J$3,"")</f>
        <v/>
      </c>
    </row>
    <row r="40" spans="1:43">
      <c r="A40" s="45" t="str">
        <f ca="1">IF(DATA!G149&gt;0,INDIRECT("INPUT!$D$9"),"")</f>
        <v/>
      </c>
      <c r="B40" s="45" t="str">
        <f ca="1">IF(DATA!G149&gt;0,INDIRECT("INPUT!$D$10"),"")</f>
        <v/>
      </c>
      <c r="C40" s="45" t="str">
        <f ca="1">IF(DATA!G149&gt;0,INDIRECT("INPUT!$D$15"),"")</f>
        <v/>
      </c>
      <c r="D40" s="45" t="str">
        <f ca="1">IF(DATA!G149&gt;0,INDIRECT("INPUT!$D$11"),"")</f>
        <v/>
      </c>
      <c r="E40" s="45" t="str">
        <f ca="1">IF(DATA!G149&gt;0,INDIRECT("INPUT!$F$12"),"")</f>
        <v/>
      </c>
      <c r="F40" s="45" t="str">
        <f ca="1">IF(DATA!G149&gt;0,INDIRECT("INPUT!$D$12"),"")</f>
        <v/>
      </c>
      <c r="G40" s="45" t="str">
        <f ca="1">IF(DATA!G149&gt;0,INDIRECT("INPUT!$D$13"),"")</f>
        <v/>
      </c>
      <c r="H40" s="45" t="str">
        <f ca="1">IF(DATA!G149&gt;0,IF(ISBLANK(INDIRECT("INPUT!$D$14")),"",INDIRECT("INPUT!$D$14")),"")</f>
        <v/>
      </c>
      <c r="I40" s="45" t="str">
        <f>IF(DATA!G149&gt;0,DATA!$D$101,"")</f>
        <v/>
      </c>
      <c r="J40" s="45" t="str">
        <f>IF(DATA!G149&gt;0,DATA!$F$101,"")</f>
        <v/>
      </c>
      <c r="K40" s="45" t="str">
        <f ca="1">IF(DATA!G149&gt;0,IF(ISBLANK(INDIRECT("INPUT!$F$18")),"",INDIRECT("INPUT!$F$18")),"")</f>
        <v/>
      </c>
      <c r="L40" s="45" t="str">
        <f ca="1">IF(DATA!G149&gt;0,IF(ISBLANK(INDIRECT("INPUT!$L$18")),"",INDIRECT("INPUT!$L$18")),"")</f>
        <v/>
      </c>
      <c r="M40" s="45" t="str">
        <f>IF(DATA!G149&gt;0,DATA!$J$101,"")</f>
        <v/>
      </c>
      <c r="N40" s="45" t="str">
        <f ca="1">IF(DATA!G149&gt;0,IF(ISBLANK(CONCATENATE(INDIRECT("INPUT!$D$21"),INDIRECT("A!$G$4"))),"",CONCATENATE(INDIRECT("INPUT!$D$21"),INDIRECT("A!$G$4"))),"")</f>
        <v/>
      </c>
      <c r="O40" s="45" t="str">
        <f>IF(DATA!G149&gt;0,DATA!M149,"")</f>
        <v/>
      </c>
      <c r="P40" s="45" t="str">
        <f>IF(DATA!G149&gt;0,DATA!$L$101,"")</f>
        <v/>
      </c>
      <c r="Q40" s="45" t="str">
        <f ca="1">IF(DATA!G149&gt;0,IF(DATA!H149,INDIRECT("INPUT!$O$18"),INDIRECT("INPUT!D254")),"")</f>
        <v/>
      </c>
      <c r="R40" s="45" t="str">
        <f ca="1">IF(DATA!G149&gt;0,IF(DATA!H149,INDIRECT("INPUT!$O$21"),INDIRECT("INPUT!F256")),"")</f>
        <v/>
      </c>
      <c r="S40" s="45" t="str">
        <f ca="1">IF(DATA!G149&gt;0,IF(DATA!H149,INDIRECT("INPUT!$O$20"),INDIRECT("INPUT!D256")),"")</f>
        <v/>
      </c>
      <c r="T40" s="45" t="str">
        <f ca="1">IF(DATA!G149&gt;0,IF(DATA!H149,INDIRECT("INPUT!$O$22"),INDIRECT("INPUT!D257")),"")</f>
        <v/>
      </c>
      <c r="U40" s="45" t="str">
        <f ca="1">IF(DATA!G149&gt;0,IF(DATA!H149,INDIRECT("INPUT!$O$23"),IF(ISBLANK(INDIRECT("INPUT!$D$258")),"",INDIRECT("INPUT!$D$258"))),"")</f>
        <v/>
      </c>
      <c r="V40" s="45" t="str">
        <f ca="1">IF(DATA!G149&gt;0,IF(DATA!H149,INDIRECT("INPUT!$O$19"),INDIRECT("INPUT!D255")),"")</f>
        <v/>
      </c>
      <c r="W40" s="45" t="str">
        <f ca="1">IF(DATA!G149&gt;0,IF(ISBLANK(INDIRECT("INPUT!$D$23")),"",INDIRECT("INPUT!$D$23")),"")</f>
        <v/>
      </c>
      <c r="X40" s="45" t="str">
        <f ca="1">IF(DATA!G149&gt;0,INDIRECT("INPUT!$K$7"),"")</f>
        <v/>
      </c>
      <c r="Y40" s="45" t="str">
        <f>IF(DATA!G149&gt;0,DATA!$H$101,"")</f>
        <v/>
      </c>
      <c r="Z40" s="45" t="str">
        <f>IF(DATA!G149&gt;0,DATA!G149,"")</f>
        <v/>
      </c>
      <c r="AA40" s="45" t="str">
        <f ca="1">IF(DATA!G149&gt;0,INDIRECT("INPUT!$U$4"),"")</f>
        <v/>
      </c>
      <c r="AB40" s="45" t="str">
        <f ca="1">IF(DATA!G149&gt;0,INDIRECT("INPUT!$M$1"),"")</f>
        <v/>
      </c>
      <c r="AC40" s="45" t="str">
        <f>IF(DATA!G149&gt;0,IF(DATA!H149,"ご注文者と同じ","先様に直接お届け"),"")</f>
        <v/>
      </c>
      <c r="AD40" s="45" t="str">
        <f ca="1">IF(DATA!G149&gt;0,INDIRECT("INPUT!$J$11"),"")</f>
        <v/>
      </c>
      <c r="AE40" s="45" t="str">
        <f ca="1">IF(DATA!G149&gt;0,INDIRECT("INPUT!$J$12"),"")</f>
        <v/>
      </c>
      <c r="AF40" s="45" t="str">
        <f ca="1">IF(DATA!G149&gt;0,INDIRECT("INPUT!$L$12"),"")</f>
        <v/>
      </c>
      <c r="AG40" s="45" t="str">
        <f ca="1">IF(DATA!G149&gt;0,INDIRECT("INPUT!$J$13"),"")</f>
        <v/>
      </c>
      <c r="AH40" s="45" t="str">
        <f ca="1">IF(DATA!G149&gt;0,INDIRECT("INPUT!$J$14"),"")</f>
        <v/>
      </c>
      <c r="AI40" s="45" t="str">
        <f>IF(DATA!G149&gt;0,DATA!$B$103,"")</f>
        <v/>
      </c>
      <c r="AJ40" s="45" t="str">
        <f>IF(DATA!G149&gt;0,DATA!$BO$103,"")</f>
        <v/>
      </c>
      <c r="AK40" s="163"/>
      <c r="AL40" s="163"/>
      <c r="AM40" s="163"/>
      <c r="AN40" s="102" t="str">
        <f>IF(DATA!G149&gt;0,DATA!$CA$100,"")</f>
        <v/>
      </c>
      <c r="AO40" s="102" t="str">
        <f>IF(DATA!G149&gt;0,M!$J$1,"")</f>
        <v/>
      </c>
      <c r="AP40" s="102" t="str">
        <f>IF(DATA!G149&gt;0,M!$J$2,"")</f>
        <v/>
      </c>
      <c r="AQ40" s="102" t="str">
        <f>IF(DATA!G149&gt;0,M!$J$3,"")</f>
        <v/>
      </c>
    </row>
    <row r="41" spans="1:43">
      <c r="A41" s="47" t="str">
        <f ca="1">IF(DATA!G150&gt;0,INDIRECT("INPUT!$D$9"),"")</f>
        <v/>
      </c>
      <c r="B41" s="47" t="str">
        <f ca="1">IF(DATA!G150&gt;0,INDIRECT("INPUT!$D$10"),"")</f>
        <v/>
      </c>
      <c r="C41" s="47" t="str">
        <f ca="1">IF(DATA!G150&gt;0,INDIRECT("INPUT!$D$15"),"")</f>
        <v/>
      </c>
      <c r="D41" s="47" t="str">
        <f ca="1">IF(DATA!G150&gt;0,INDIRECT("INPUT!$D$11"),"")</f>
        <v/>
      </c>
      <c r="E41" s="47" t="str">
        <f ca="1">IF(DATA!G150&gt;0,INDIRECT("INPUT!$F$12"),"")</f>
        <v/>
      </c>
      <c r="F41" s="47" t="str">
        <f ca="1">IF(DATA!G150&gt;0,INDIRECT("INPUT!$D$12"),"")</f>
        <v/>
      </c>
      <c r="G41" s="47" t="str">
        <f ca="1">IF(DATA!G150&gt;0,INDIRECT("INPUT!$D$13"),"")</f>
        <v/>
      </c>
      <c r="H41" s="47" t="str">
        <f ca="1">IF(DATA!G150&gt;0,IF(ISBLANK(INDIRECT("INPUT!$D$14")),"",INDIRECT("INPUT!$D$14")),"")</f>
        <v/>
      </c>
      <c r="I41" s="47" t="str">
        <f>IF(DATA!G150&gt;0,DATA!$D$101,"")</f>
        <v/>
      </c>
      <c r="J41" s="47" t="str">
        <f>IF(DATA!G150&gt;0,DATA!$F$101,"")</f>
        <v/>
      </c>
      <c r="K41" s="47" t="str">
        <f ca="1">IF(DATA!G150&gt;0,IF(ISBLANK(INDIRECT("INPUT!$F$18")),"",INDIRECT("INPUT!$F$18")),"")</f>
        <v/>
      </c>
      <c r="L41" s="47" t="str">
        <f ca="1">IF(DATA!G150&gt;0,IF(ISBLANK(INDIRECT("INPUT!$L$18")),"",INDIRECT("INPUT!$L$18")),"")</f>
        <v/>
      </c>
      <c r="M41" s="47" t="str">
        <f>IF(DATA!G150&gt;0,DATA!$J$101,"")</f>
        <v/>
      </c>
      <c r="N41" s="45" t="str">
        <f ca="1">IF(DATA!G150&gt;0,IF(ISBLANK(CONCATENATE(INDIRECT("INPUT!$D$21"),INDIRECT("A!$G$4"))),"",CONCATENATE(INDIRECT("INPUT!$D$21"),INDIRECT("A!$G$4"))),"")</f>
        <v/>
      </c>
      <c r="O41" s="47" t="str">
        <f>IF(DATA!G150&gt;0,DATA!M150,"")</f>
        <v/>
      </c>
      <c r="P41" s="47" t="str">
        <f>IF(DATA!G150&gt;0,DATA!$L$101,"")</f>
        <v/>
      </c>
      <c r="Q41" s="47" t="str">
        <f ca="1">IF(DATA!G150&gt;0,IF(DATA!H150,INDIRECT("INPUT!$O$18"),INDIRECT("INPUT!D260")),"")</f>
        <v/>
      </c>
      <c r="R41" s="47" t="str">
        <f ca="1">IF(DATA!G150&gt;0,IF(DATA!H150,INDIRECT("INPUT!$O$21"),INDIRECT("INPUT!F262")),"")</f>
        <v/>
      </c>
      <c r="S41" s="47" t="str">
        <f ca="1">IF(DATA!G150&gt;0,IF(DATA!H150,INDIRECT("INPUT!$O$20"),INDIRECT("INPUT!D262")),"")</f>
        <v/>
      </c>
      <c r="T41" s="47" t="str">
        <f ca="1">IF(DATA!G150&gt;0,IF(DATA!H150,INDIRECT("INPUT!$O$22"),INDIRECT("INPUT!D263")),"")</f>
        <v/>
      </c>
      <c r="U41" s="47" t="str">
        <f ca="1">IF(DATA!G150&gt;0,IF(DATA!H150,INDIRECT("INPUT!$O$23"),IF(ISBLANK(INDIRECT("INPUT!$D$264")),"",INDIRECT("INPUT!$D$264"))),"")</f>
        <v/>
      </c>
      <c r="V41" s="47" t="str">
        <f ca="1">IF(DATA!G150&gt;0,IF(DATA!H150,INDIRECT("INPUT!$O$19"),INDIRECT("INPUT!D261")),"")</f>
        <v/>
      </c>
      <c r="W41" s="45" t="str">
        <f ca="1">IF(DATA!G150&gt;0,IF(ISBLANK(INDIRECT("INPUT!$D$23")),"",INDIRECT("INPUT!$D$23")),"")</f>
        <v/>
      </c>
      <c r="X41" s="47" t="str">
        <f ca="1">IF(DATA!G150&gt;0,INDIRECT("INPUT!$K$7"),"")</f>
        <v/>
      </c>
      <c r="Y41" s="47" t="str">
        <f>IF(DATA!G150&gt;0,DATA!$H$101,"")</f>
        <v/>
      </c>
      <c r="Z41" s="47" t="str">
        <f>IF(DATA!G150&gt;0,DATA!G150,"")</f>
        <v/>
      </c>
      <c r="AA41" s="45" t="str">
        <f ca="1">IF(DATA!G150&gt;0,INDIRECT("INPUT!$U$4"),"")</f>
        <v/>
      </c>
      <c r="AB41" s="45" t="str">
        <f ca="1">IF(DATA!G150&gt;0,INDIRECT("INPUT!$M$1"),"")</f>
        <v/>
      </c>
      <c r="AC41" s="45" t="str">
        <f>IF(DATA!G150&gt;0,IF(DATA!H150,"ご注文者と同じ","先様に直接お届け"),"")</f>
        <v/>
      </c>
      <c r="AD41" s="45" t="str">
        <f ca="1">IF(DATA!G150&gt;0,INDIRECT("INPUT!$J$11"),"")</f>
        <v/>
      </c>
      <c r="AE41" s="45" t="str">
        <f ca="1">IF(DATA!G150&gt;0,INDIRECT("INPUT!$J$12"),"")</f>
        <v/>
      </c>
      <c r="AF41" s="45" t="str">
        <f ca="1">IF(DATA!G150&gt;0,INDIRECT("INPUT!$L$12"),"")</f>
        <v/>
      </c>
      <c r="AG41" s="45" t="str">
        <f ca="1">IF(DATA!G150&gt;0,INDIRECT("INPUT!$J$13"),"")</f>
        <v/>
      </c>
      <c r="AH41" s="45" t="str">
        <f ca="1">IF(DATA!G150&gt;0,INDIRECT("INPUT!$J$14"),"")</f>
        <v/>
      </c>
      <c r="AI41" s="45" t="str">
        <f>IF(DATA!G150&gt;0,DATA!$B$103,"")</f>
        <v/>
      </c>
      <c r="AJ41" s="45" t="str">
        <f>IF(DATA!G150&gt;0,DATA!$BO$103,"")</f>
        <v/>
      </c>
      <c r="AK41" s="163"/>
      <c r="AL41" s="163"/>
      <c r="AM41" s="163"/>
      <c r="AN41" s="102" t="str">
        <f>IF(DATA!G150&gt;0,DATA!$CA$100,"")</f>
        <v/>
      </c>
      <c r="AO41" s="102" t="str">
        <f>IF(DATA!G150&gt;0,M!$J$1,"")</f>
        <v/>
      </c>
      <c r="AP41" s="102" t="str">
        <f>IF(DATA!G150&gt;0,M!$J$2,"")</f>
        <v/>
      </c>
      <c r="AQ41" s="102" t="str">
        <f>IF(DATA!G150&gt;0,M!$J$3,"")</f>
        <v/>
      </c>
    </row>
    <row r="42" spans="1:43" s="103" customFormat="1">
      <c r="A42" s="48" t="str">
        <f ca="1">IF(INPUT!$J$23&gt;0,INDIRECT("INPUT!$D$9"),"")</f>
        <v/>
      </c>
      <c r="B42" s="48" t="str">
        <f ca="1">IF(INPUT!$J$23&gt;0,INDIRECT("INPUT!$D$10"),"")</f>
        <v/>
      </c>
      <c r="C42" s="48" t="str">
        <f ca="1">IF(INPUT!$J$23&gt;0,INDIRECT("INPUT!$D$15"),"")</f>
        <v/>
      </c>
      <c r="D42" s="48" t="str">
        <f ca="1">IF(INPUT!$J$23&gt;0,INDIRECT("INPUT!$D$11"),"")</f>
        <v/>
      </c>
      <c r="E42" s="48" t="str">
        <f ca="1">IF(INPUT!$J$23&gt;0,INDIRECT("INPUT!$F$12"),"")</f>
        <v/>
      </c>
      <c r="F42" s="48" t="str">
        <f ca="1">IF(INPUT!$J$23&gt;0,INDIRECT("INPUT!$D$12"),"")</f>
        <v/>
      </c>
      <c r="G42" s="48" t="str">
        <f ca="1">IF(INPUT!$J$23&gt;0,INDIRECT("INPUT!$D$13"),"")</f>
        <v/>
      </c>
      <c r="H42" s="48" t="str">
        <f ca="1">IF(INPUT!$J$23&gt;0,IF(ISBLANK(INDIRECT("INPUT!$D$14")),"",INDIRECT("INPUT!$D$14")),"")</f>
        <v/>
      </c>
      <c r="I42" s="48" t="str">
        <f>IF(INPUT!$J$23&gt;0,DATA!$D$101,"")</f>
        <v/>
      </c>
      <c r="J42" s="48" t="str">
        <f>IF(INPUT!$J$23&gt;0,"のし不要","")</f>
        <v/>
      </c>
      <c r="K42" s="48"/>
      <c r="L42" s="48"/>
      <c r="M42" s="48"/>
      <c r="N42" s="48"/>
      <c r="O42" s="48" t="str">
        <f>IF(INPUT!$J$23&gt;0,DATA!R101,"")</f>
        <v/>
      </c>
      <c r="P42" s="48"/>
      <c r="Q42" s="48" t="str">
        <f ca="1">IF(INPUT!$J$23&gt;0,INDIRECT("INPUT!$O$18"),"")</f>
        <v/>
      </c>
      <c r="R42" s="48" t="str">
        <f ca="1">IF(INPUT!$J$23&gt;0,INDIRECT("INPUT!$O$21"),"")</f>
        <v/>
      </c>
      <c r="S42" s="48" t="str">
        <f ca="1">IF(INPUT!$J$23&gt;0,INDIRECT("INPUT!$O$20"),"")</f>
        <v/>
      </c>
      <c r="T42" s="48" t="str">
        <f ca="1">IF(INPUT!$J$23&gt;0,INDIRECT("INPUT!$O$22"),"")</f>
        <v/>
      </c>
      <c r="U42" s="48" t="str">
        <f ca="1">IF(INPUT!$J$23&gt;0,INDIRECT("INPUT!$O$23"),"")</f>
        <v/>
      </c>
      <c r="V42" s="48" t="str">
        <f ca="1">IF(INPUT!$J$23&gt;0,INDIRECT("INPUT!$O$19"),"")</f>
        <v/>
      </c>
      <c r="W42" s="48" t="str">
        <f ca="1">IF(INPUT!$J$23&gt;0,IF(ISBLANK(INDIRECT("INPUT!$D$23")),"",INDIRECT("INPUT!$D$23")),"")</f>
        <v/>
      </c>
      <c r="X42" s="48" t="str">
        <f ca="1">IF(INPUT!$J$23&gt;0,INDIRECT("INPUT!$K$7"),"")</f>
        <v/>
      </c>
      <c r="Y42" s="48" t="str">
        <f>IF(INPUT!$J$23&gt;0,"のし不要","")</f>
        <v/>
      </c>
      <c r="Z42" s="48" t="str">
        <f>IF(INPUT!$J$23&gt;0,INPUT!$J$23,"")</f>
        <v/>
      </c>
      <c r="AA42" s="48" t="str">
        <f ca="1">IF(INPUT!$J$23&gt;0,INDIRECT("INPUT!$U$4"),"")</f>
        <v/>
      </c>
      <c r="AB42" s="48" t="str">
        <f ca="1">IF(INPUT!$J$23&gt;0,INDIRECT("INPUT!$M$1"),"")</f>
        <v/>
      </c>
      <c r="AC42" s="48" t="str">
        <f>IF(INPUT!$J$23&gt;0,"ご注文者と同じ","")</f>
        <v/>
      </c>
      <c r="AD42" s="45" t="str">
        <f ca="1">IF(INPUT!$J$23&gt;0,INDIRECT("INPUT!$J$11"),"")</f>
        <v/>
      </c>
      <c r="AE42" s="45" t="str">
        <f ca="1">IF(INPUT!$J$23&gt;0,INDIRECT("INPUT!$J$12"),"")</f>
        <v/>
      </c>
      <c r="AF42" s="45" t="str">
        <f ca="1">IF(INPUT!$J$23&gt;0,INDIRECT("INPUT!$L$12"),"")</f>
        <v/>
      </c>
      <c r="AG42" s="45" t="str">
        <f ca="1">IF(INPUT!$J$23&gt;0,INDIRECT("INPUT!$J$13"),"")</f>
        <v/>
      </c>
      <c r="AH42" s="45" t="str">
        <f ca="1">IF(INPUT!$J$23&gt;0,INDIRECT("INPUT!$J$14"),"")</f>
        <v/>
      </c>
      <c r="AI42" s="45" t="str">
        <f>IF(INPUT!$J$23&gt;0,DATA!$B$103,"")</f>
        <v/>
      </c>
    </row>
    <row r="44" spans="1:43">
      <c r="Q44" s="142"/>
      <c r="R44" s="142"/>
      <c r="S44" s="142"/>
      <c r="T44" s="142"/>
      <c r="U44" s="142"/>
      <c r="V44" s="142"/>
    </row>
  </sheetData>
  <phoneticPr fontId="2"/>
  <pageMargins left="0.75" right="0.75" top="1" bottom="1" header="0.51200000000000001" footer="0.51200000000000001"/>
  <pageSetup paperSize="0"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J266"/>
  <sheetViews>
    <sheetView showGridLines="0" showRowColHeaders="0" tabSelected="1" zoomScaleNormal="100" workbookViewId="0">
      <pane ySplit="8" topLeftCell="A9" activePane="bottomLeft" state="frozenSplit"/>
      <selection pane="bottomLeft"/>
    </sheetView>
  </sheetViews>
  <sheetFormatPr baseColWidth="10" defaultColWidth="12.83203125" defaultRowHeight="21" customHeight="1"/>
  <cols>
    <col min="1" max="1" width="0.83203125" style="35" customWidth="1"/>
    <col min="2" max="2" width="3.33203125" style="11" customWidth="1"/>
    <col min="3" max="3" width="13.5" style="12" customWidth="1"/>
    <col min="4" max="4" width="14.1640625" style="11" customWidth="1"/>
    <col min="5" max="5" width="14.5" style="11" customWidth="1"/>
    <col min="6" max="6" width="12.1640625" style="11" customWidth="1"/>
    <col min="7" max="7" width="11.1640625" style="11" customWidth="1"/>
    <col min="8" max="8" width="0.6640625" style="11" customWidth="1"/>
    <col min="9" max="9" width="17.6640625" style="11" customWidth="1"/>
    <col min="10" max="10" width="20.33203125" style="11" customWidth="1"/>
    <col min="11" max="11" width="18.6640625" style="11" customWidth="1"/>
    <col min="12" max="12" width="17.1640625" style="11" customWidth="1"/>
    <col min="13" max="13" width="7.1640625" style="68" customWidth="1"/>
    <col min="14" max="14" width="16" style="68" customWidth="1"/>
    <col min="15" max="16" width="12.83203125" style="68"/>
    <col min="17" max="17" width="12.33203125" style="68" customWidth="1"/>
    <col min="18" max="20" width="12.83203125" style="68"/>
    <col min="21" max="21" width="58.83203125" style="11" customWidth="1"/>
    <col min="22" max="22" width="65.33203125" style="11" customWidth="1"/>
    <col min="23" max="23" width="0.6640625" style="11" customWidth="1"/>
    <col min="24" max="39" width="12.83203125" style="11"/>
    <col min="40" max="40" width="20.5" style="11" customWidth="1"/>
    <col min="41" max="41" width="23.5" style="11" customWidth="1"/>
    <col min="42" max="42" width="20.33203125" style="11" customWidth="1"/>
    <col min="43" max="48" width="12.83203125" style="68"/>
    <col min="49" max="49" width="7.1640625" style="11" customWidth="1"/>
    <col min="50" max="50" width="18.5" style="11" customWidth="1"/>
    <col min="51" max="51" width="14.1640625" style="11" customWidth="1"/>
    <col min="52" max="52" width="11.5" style="11" customWidth="1"/>
    <col min="53" max="53" width="24" style="11" customWidth="1"/>
    <col min="54" max="57" width="12.83203125" style="68"/>
    <col min="58" max="58" width="18.5" style="68" customWidth="1"/>
    <col min="59" max="60" width="12.83203125" style="68"/>
    <col min="61" max="16384" width="12.83203125" style="11"/>
  </cols>
  <sheetData>
    <row r="1" spans="1:62" ht="30.75" customHeight="1" thickTop="1" thickBot="1">
      <c r="A1" s="170"/>
      <c r="B1" s="173" t="s">
        <v>198</v>
      </c>
      <c r="C1" s="263" t="s">
        <v>1414</v>
      </c>
      <c r="D1" s="264"/>
      <c r="E1" s="264"/>
      <c r="F1" s="264"/>
      <c r="G1" s="264"/>
      <c r="H1" s="264"/>
      <c r="I1" s="264"/>
      <c r="J1" s="264"/>
      <c r="K1" s="261" t="s">
        <v>703</v>
      </c>
      <c r="L1" s="262"/>
      <c r="M1" s="172" t="s">
        <v>333</v>
      </c>
      <c r="N1" s="171"/>
      <c r="O1" s="75"/>
      <c r="R1" s="68" t="s">
        <v>368</v>
      </c>
      <c r="U1" s="220" t="s">
        <v>381</v>
      </c>
      <c r="V1" s="221"/>
      <c r="W1" s="109"/>
      <c r="X1" s="114"/>
      <c r="Y1" s="114"/>
      <c r="Z1" s="114"/>
      <c r="AA1" s="68"/>
      <c r="AL1"/>
      <c r="AM1"/>
      <c r="AN1"/>
      <c r="AO1"/>
      <c r="AP1"/>
      <c r="AQ1"/>
      <c r="AR1"/>
      <c r="AS1"/>
      <c r="AT1"/>
      <c r="AU1"/>
      <c r="AV1"/>
      <c r="AW1"/>
      <c r="AX1"/>
      <c r="AY1"/>
      <c r="AZ1"/>
      <c r="BA1"/>
      <c r="BB1"/>
      <c r="BC1"/>
      <c r="BD1"/>
      <c r="BE1"/>
      <c r="BF1"/>
      <c r="BG1"/>
      <c r="BH1"/>
      <c r="BI1"/>
      <c r="BJ1"/>
    </row>
    <row r="2" spans="1:62" s="54" customFormat="1" ht="100" customHeight="1" thickTop="1" thickBot="1">
      <c r="A2" s="53"/>
      <c r="B2" s="272" t="s">
        <v>815</v>
      </c>
      <c r="C2" s="272"/>
      <c r="D2" s="272"/>
      <c r="E2" s="272"/>
      <c r="F2" s="272"/>
      <c r="G2" s="272"/>
      <c r="H2" s="272"/>
      <c r="I2" s="272"/>
      <c r="J2" s="272"/>
      <c r="K2" s="272"/>
      <c r="L2" s="272"/>
      <c r="M2" s="76"/>
      <c r="N2" s="76"/>
      <c r="O2" s="76"/>
      <c r="P2" s="77"/>
      <c r="Q2" s="77"/>
      <c r="R2" s="69" t="s">
        <v>283</v>
      </c>
      <c r="S2" s="70" t="s">
        <v>171</v>
      </c>
      <c r="T2" s="69"/>
      <c r="U2" s="221"/>
      <c r="V2" s="221"/>
      <c r="W2" s="110"/>
      <c r="X2" s="115"/>
      <c r="Y2" s="116"/>
      <c r="Z2" s="116"/>
      <c r="AA2" s="77"/>
      <c r="AL2"/>
      <c r="AM2"/>
      <c r="AN2"/>
      <c r="AO2"/>
      <c r="AP2"/>
      <c r="AQ2"/>
      <c r="AR2"/>
      <c r="AS2"/>
      <c r="AT2"/>
      <c r="AU2"/>
      <c r="AV2"/>
      <c r="AW2"/>
      <c r="AX2"/>
      <c r="AY2"/>
      <c r="AZ2"/>
      <c r="BA2"/>
      <c r="BB2"/>
      <c r="BC2"/>
      <c r="BD2"/>
      <c r="BE2"/>
      <c r="BF2"/>
      <c r="BG2"/>
      <c r="BH2"/>
      <c r="BI2"/>
      <c r="BJ2"/>
    </row>
    <row r="3" spans="1:62" s="51" customFormat="1" ht="26" customHeight="1" thickTop="1">
      <c r="A3" s="50"/>
      <c r="B3" s="265" t="s">
        <v>420</v>
      </c>
      <c r="C3" s="265"/>
      <c r="D3" s="265"/>
      <c r="E3" s="265"/>
      <c r="F3" s="265"/>
      <c r="G3" s="265"/>
      <c r="H3" s="265"/>
      <c r="I3" s="265"/>
      <c r="J3" s="292" t="str">
        <f>IF(U4="","",S21)</f>
        <v/>
      </c>
      <c r="K3" s="293"/>
      <c r="L3" s="293"/>
      <c r="M3" s="78"/>
      <c r="N3" s="78"/>
      <c r="O3" s="78"/>
      <c r="P3" s="79"/>
      <c r="Q3" s="79"/>
      <c r="R3" s="69"/>
      <c r="S3" s="80"/>
      <c r="T3" s="69"/>
      <c r="U3" s="224" t="s">
        <v>466</v>
      </c>
      <c r="V3" s="225"/>
      <c r="W3" s="111"/>
      <c r="X3" s="115"/>
      <c r="Y3" s="116"/>
      <c r="Z3" s="116"/>
      <c r="AA3" s="79"/>
      <c r="AL3"/>
      <c r="AM3"/>
      <c r="AN3"/>
      <c r="AO3"/>
      <c r="AP3"/>
      <c r="AQ3"/>
      <c r="AR3"/>
      <c r="AS3"/>
      <c r="AT3"/>
      <c r="AU3"/>
      <c r="AV3"/>
      <c r="AW3"/>
      <c r="AX3"/>
      <c r="AY3"/>
      <c r="AZ3"/>
      <c r="BA3"/>
      <c r="BB3"/>
      <c r="BC3"/>
      <c r="BD3"/>
      <c r="BE3"/>
      <c r="BF3"/>
      <c r="BG3"/>
      <c r="BH3"/>
      <c r="BI3"/>
      <c r="BJ3"/>
    </row>
    <row r="4" spans="1:62" s="56" customFormat="1" ht="29" customHeight="1" thickBot="1">
      <c r="A4" s="55"/>
      <c r="B4" s="273" t="s">
        <v>137</v>
      </c>
      <c r="C4" s="274"/>
      <c r="D4" s="274"/>
      <c r="E4" s="274"/>
      <c r="F4" s="274"/>
      <c r="G4" s="274"/>
      <c r="H4" s="274"/>
      <c r="I4" s="274"/>
      <c r="J4" s="294"/>
      <c r="K4" s="294"/>
      <c r="L4" s="294"/>
      <c r="M4" s="81"/>
      <c r="N4" s="81"/>
      <c r="O4" s="81"/>
      <c r="P4" s="82"/>
      <c r="Q4" s="82"/>
      <c r="R4" s="69" t="s">
        <v>555</v>
      </c>
      <c r="S4" s="80" t="s">
        <v>391</v>
      </c>
      <c r="T4" s="69" t="str">
        <f>IF(DATA!I100&gt;3,"",IF(INPUT!D21="","",INPUT!S4))</f>
        <v/>
      </c>
      <c r="U4" s="222" t="str">
        <f>CONCATENATE(T2,O15,T4,T5,T6,T7,T8,T9,T13,T24,T25,T26,T27,T28,T18,T19,T30,T32,AW19,AW20,AW21,AW22,AW23,AW24)</f>
        <v/>
      </c>
      <c r="V4" s="222"/>
      <c r="W4" s="112"/>
      <c r="X4" s="115"/>
      <c r="Y4" s="116"/>
      <c r="Z4" s="116"/>
      <c r="AA4" s="79"/>
      <c r="AL4"/>
      <c r="AM4"/>
      <c r="AN4"/>
      <c r="AO4"/>
      <c r="AP4"/>
      <c r="AQ4"/>
      <c r="AR4"/>
      <c r="AS4"/>
      <c r="AT4"/>
      <c r="AU4"/>
      <c r="AV4"/>
      <c r="AW4"/>
      <c r="AX4"/>
      <c r="AY4"/>
      <c r="AZ4"/>
      <c r="BA4"/>
      <c r="BB4"/>
      <c r="BC4"/>
      <c r="BD4"/>
      <c r="BE4"/>
      <c r="BF4"/>
      <c r="BG4"/>
      <c r="BH4"/>
      <c r="BI4"/>
      <c r="BJ4"/>
    </row>
    <row r="5" spans="1:62" ht="21.75" customHeight="1" thickBot="1">
      <c r="B5" s="270" t="s">
        <v>326</v>
      </c>
      <c r="C5" s="271"/>
      <c r="D5" s="271"/>
      <c r="E5" s="271"/>
      <c r="F5" s="271"/>
      <c r="G5" s="271"/>
      <c r="H5" s="271"/>
      <c r="I5" s="271"/>
      <c r="J5" s="41"/>
      <c r="K5" s="42"/>
      <c r="L5" s="43" t="s">
        <v>447</v>
      </c>
      <c r="M5" s="75"/>
      <c r="N5" s="75"/>
      <c r="O5" s="75"/>
      <c r="R5" s="68" t="s">
        <v>259</v>
      </c>
      <c r="S5" s="70" t="s">
        <v>242</v>
      </c>
      <c r="T5" s="68" t="str">
        <f>IF(AND(DATA!F100=1,DATA!H100&gt;1),S5,"")</f>
        <v/>
      </c>
      <c r="U5" s="222"/>
      <c r="V5" s="222"/>
      <c r="W5" s="109"/>
      <c r="X5" s="115"/>
      <c r="Y5" s="116"/>
      <c r="Z5" s="116"/>
      <c r="AA5" s="79"/>
      <c r="AL5"/>
      <c r="AM5"/>
      <c r="AN5"/>
      <c r="AO5"/>
      <c r="AP5"/>
      <c r="AQ5"/>
      <c r="AR5"/>
      <c r="AS5"/>
      <c r="AT5"/>
      <c r="AU5"/>
      <c r="AV5"/>
      <c r="AW5"/>
      <c r="AX5"/>
      <c r="AY5"/>
      <c r="AZ5"/>
      <c r="BA5"/>
      <c r="BB5"/>
      <c r="BC5"/>
      <c r="BD5"/>
      <c r="BE5"/>
      <c r="BF5"/>
      <c r="BG5"/>
      <c r="BH5"/>
      <c r="BI5"/>
      <c r="BJ5"/>
    </row>
    <row r="6" spans="1:62" ht="30" customHeight="1">
      <c r="B6" s="308" t="s">
        <v>478</v>
      </c>
      <c r="C6" s="309"/>
      <c r="D6" s="306" t="s">
        <v>397</v>
      </c>
      <c r="E6" s="307"/>
      <c r="F6" s="306" t="s">
        <v>524</v>
      </c>
      <c r="G6" s="307"/>
      <c r="H6" s="306" t="s">
        <v>527</v>
      </c>
      <c r="I6" s="307"/>
      <c r="J6" s="135" t="s">
        <v>721</v>
      </c>
      <c r="K6" s="298" t="s">
        <v>367</v>
      </c>
      <c r="L6" s="299"/>
      <c r="M6" s="75"/>
      <c r="N6" s="75" t="s">
        <v>503</v>
      </c>
      <c r="O6" s="75"/>
      <c r="R6" s="68" t="s">
        <v>469</v>
      </c>
      <c r="S6" s="70" t="s">
        <v>392</v>
      </c>
      <c r="T6" s="68" t="str">
        <f>IF(DATA!$R$100=1,"",IF(J23=0,INPUT!S6,""))</f>
        <v/>
      </c>
      <c r="U6" s="222"/>
      <c r="V6" s="222"/>
      <c r="W6" s="109"/>
      <c r="X6" s="115"/>
      <c r="Y6" s="116"/>
      <c r="Z6" s="116"/>
      <c r="AA6" s="79"/>
      <c r="AL6"/>
      <c r="AM6"/>
      <c r="AN6"/>
      <c r="AO6"/>
      <c r="AP6"/>
      <c r="AQ6"/>
      <c r="AR6"/>
      <c r="AS6"/>
      <c r="AT6"/>
      <c r="AU6"/>
      <c r="AV6"/>
      <c r="AW6"/>
      <c r="AX6"/>
      <c r="AY6"/>
      <c r="AZ6"/>
      <c r="BA6"/>
      <c r="BB6"/>
      <c r="BC6"/>
      <c r="BD6"/>
      <c r="BE6"/>
      <c r="BF6"/>
      <c r="BG6"/>
      <c r="BH6"/>
      <c r="BI6"/>
      <c r="BJ6"/>
    </row>
    <row r="7" spans="1:62" ht="21" customHeight="1" thickBot="1">
      <c r="B7" s="266">
        <f>J28+J34+J40+J46+J52+J58+J64+J70+J76+J82+J88+J94+J100+J106+J112+J118+J124+J130+J136+J142+J148+J154+J160+J166+J172+J178+J184+J190+J196+J202+J208+J214+J220+J226+J232+J238+J244+J250+J256+J262</f>
        <v>0</v>
      </c>
      <c r="C7" s="267"/>
      <c r="D7" s="316">
        <f>L28+L34+L40+L46+L52+L58+L64+L70+L76+L82+L88+L94+L100+L106+L112+L118+L124+L130+L136+L142+L148+L154+L160+L166+L172+L178+L184+L190+L196+L202+L208+L214+L220+L226+L232+L238+L244+L250+L256+L262</f>
        <v>0</v>
      </c>
      <c r="E7" s="317"/>
      <c r="F7" s="310">
        <f>DATA!K101+DATA!BP101</f>
        <v>0</v>
      </c>
      <c r="G7" s="311"/>
      <c r="H7" s="310">
        <f>L29+L35+L41+L47+L53+L59+L65+L71+L77+L83+L89+L95+L101+L107+L113+L119+L125+L131+L137+L143+L149+L155+L161+L167+L173+L179+L185+L191+L197+L203+L209+L215+L221+L227+L233+L239+L245+L251+L257+L263</f>
        <v>0</v>
      </c>
      <c r="I7" s="315"/>
      <c r="J7" s="133">
        <f>IF(DATA!D100&gt;2,IF(D7+F7+H7&gt;9999,0,330),0)</f>
        <v>0</v>
      </c>
      <c r="K7" s="268">
        <f>D7+F7+H7+J7</f>
        <v>0</v>
      </c>
      <c r="L7" s="269"/>
      <c r="M7" s="75"/>
      <c r="N7" s="75"/>
      <c r="O7" s="75"/>
      <c r="R7" s="68" t="s">
        <v>50</v>
      </c>
      <c r="S7" s="70" t="s">
        <v>193</v>
      </c>
      <c r="T7" s="68" t="str">
        <f>IF(AND(DATA!F100&gt;1,DATA!H100=1),IF(AND(DATA!I101=2,DATA!I100=9),"",S7),"")</f>
        <v/>
      </c>
      <c r="U7" s="222"/>
      <c r="V7" s="222"/>
      <c r="W7" s="109"/>
      <c r="X7" s="115"/>
      <c r="Y7" s="116"/>
      <c r="Z7" s="116"/>
      <c r="AA7" s="79"/>
      <c r="AL7"/>
      <c r="AM7"/>
      <c r="AN7"/>
      <c r="AO7"/>
      <c r="AP7"/>
      <c r="AQ7"/>
      <c r="AR7"/>
      <c r="AS7"/>
      <c r="AT7"/>
      <c r="AU7"/>
      <c r="AV7"/>
      <c r="AW7"/>
      <c r="AX7"/>
      <c r="AY7"/>
      <c r="AZ7"/>
      <c r="BA7"/>
      <c r="BB7"/>
      <c r="BC7"/>
      <c r="BD7"/>
      <c r="BE7"/>
      <c r="BF7"/>
      <c r="BG7"/>
      <c r="BH7"/>
      <c r="BI7"/>
      <c r="BJ7"/>
    </row>
    <row r="8" spans="1:62" ht="5" customHeight="1" thickBot="1">
      <c r="B8" s="132"/>
      <c r="C8" s="134"/>
      <c r="D8" s="134"/>
      <c r="E8" s="134"/>
      <c r="F8" s="134"/>
      <c r="G8" s="134"/>
      <c r="H8" s="134"/>
      <c r="I8" s="134"/>
      <c r="J8" s="134"/>
      <c r="K8" s="134"/>
      <c r="L8" s="134"/>
      <c r="M8" s="75"/>
      <c r="N8" s="75" t="s">
        <v>158</v>
      </c>
      <c r="O8" s="75"/>
      <c r="R8" s="68" t="s">
        <v>409</v>
      </c>
      <c r="S8" s="70" t="s">
        <v>248</v>
      </c>
      <c r="T8" s="68" t="str">
        <f>IF(AND(DATA!F100&gt;1,L18=""),S8,"")</f>
        <v/>
      </c>
      <c r="U8" s="222"/>
      <c r="V8" s="222"/>
      <c r="W8" s="109"/>
      <c r="X8" s="115"/>
      <c r="Y8" s="116"/>
      <c r="Z8" s="116"/>
      <c r="AA8" s="79"/>
      <c r="AL8"/>
      <c r="AM8"/>
      <c r="AN8"/>
      <c r="AO8"/>
      <c r="AP8"/>
      <c r="AQ8"/>
      <c r="AR8"/>
      <c r="AS8"/>
      <c r="AT8"/>
      <c r="AU8"/>
      <c r="AV8"/>
      <c r="AW8"/>
      <c r="AX8"/>
      <c r="AY8"/>
      <c r="AZ8"/>
      <c r="BA8"/>
      <c r="BB8"/>
      <c r="BC8"/>
      <c r="BD8"/>
      <c r="BE8"/>
      <c r="BF8"/>
      <c r="BG8"/>
      <c r="BH8"/>
      <c r="BI8"/>
      <c r="BJ8"/>
    </row>
    <row r="9" spans="1:62" ht="21" customHeight="1">
      <c r="B9" s="295" t="s">
        <v>516</v>
      </c>
      <c r="C9" s="13" t="s">
        <v>299</v>
      </c>
      <c r="D9" s="197"/>
      <c r="E9" s="300"/>
      <c r="F9" s="300"/>
      <c r="G9" s="301"/>
      <c r="H9" s="14"/>
      <c r="I9" s="318" t="s">
        <v>707</v>
      </c>
      <c r="J9" s="319"/>
      <c r="K9" s="319"/>
      <c r="L9" s="320"/>
      <c r="M9" s="75"/>
      <c r="N9" s="75" t="s">
        <v>159</v>
      </c>
      <c r="O9" s="75"/>
      <c r="R9" s="68" t="s">
        <v>224</v>
      </c>
      <c r="S9" s="80" t="s">
        <v>164</v>
      </c>
      <c r="T9" s="69" t="str">
        <f>IF(OR(DATA!I100&lt;4,DATA!I100&gt;7,DATA!I100=5),"",IF(ISBLANK(INPUT!D21)=FALSE,"",INPUT!S9))</f>
        <v/>
      </c>
      <c r="U9" s="222"/>
      <c r="V9" s="222"/>
      <c r="W9" s="109"/>
      <c r="X9" s="115"/>
      <c r="Y9" s="116"/>
      <c r="Z9" s="116"/>
      <c r="AA9" s="79"/>
      <c r="AL9"/>
      <c r="AM9"/>
      <c r="AN9"/>
      <c r="AO9"/>
      <c r="AP9"/>
      <c r="AQ9"/>
      <c r="AR9"/>
      <c r="AS9"/>
      <c r="AT9"/>
      <c r="AU9"/>
      <c r="AV9"/>
      <c r="AW9"/>
      <c r="AX9"/>
      <c r="AY9"/>
      <c r="AZ9"/>
      <c r="BA9"/>
      <c r="BB9"/>
      <c r="BC9"/>
      <c r="BD9"/>
      <c r="BE9"/>
      <c r="BF9"/>
      <c r="BG9"/>
      <c r="BH9"/>
      <c r="BI9"/>
      <c r="BJ9"/>
    </row>
    <row r="10" spans="1:62" ht="21" customHeight="1">
      <c r="B10" s="296"/>
      <c r="C10" s="15" t="s">
        <v>557</v>
      </c>
      <c r="D10" s="188"/>
      <c r="E10" s="259"/>
      <c r="F10" s="259"/>
      <c r="G10" s="260"/>
      <c r="H10" s="14"/>
      <c r="I10" s="321"/>
      <c r="J10" s="322"/>
      <c r="K10" s="322"/>
      <c r="L10" s="323"/>
      <c r="M10" s="75"/>
      <c r="N10" s="75" t="s">
        <v>473</v>
      </c>
      <c r="O10" s="75"/>
      <c r="R10" s="68" t="s">
        <v>188</v>
      </c>
      <c r="S10" s="69" t="s">
        <v>189</v>
      </c>
      <c r="T10" s="68" t="s">
        <v>341</v>
      </c>
      <c r="U10" s="222"/>
      <c r="V10" s="222"/>
      <c r="W10" s="109"/>
      <c r="X10" s="115"/>
      <c r="Y10" s="116"/>
      <c r="Z10" s="116"/>
      <c r="AA10" s="79"/>
      <c r="AL10"/>
      <c r="AM10"/>
      <c r="AN10"/>
      <c r="AO10"/>
      <c r="AP10"/>
      <c r="AQ10"/>
      <c r="AR10"/>
      <c r="AS10"/>
      <c r="AT10"/>
      <c r="AU10"/>
      <c r="AV10"/>
      <c r="AW10"/>
      <c r="AX10"/>
      <c r="AY10"/>
      <c r="AZ10"/>
      <c r="BA10"/>
      <c r="BB10"/>
      <c r="BC10"/>
      <c r="BD10"/>
      <c r="BE10"/>
      <c r="BF10"/>
      <c r="BG10"/>
      <c r="BH10"/>
      <c r="BI10"/>
      <c r="BJ10"/>
    </row>
    <row r="11" spans="1:62" ht="21" customHeight="1">
      <c r="B11" s="296"/>
      <c r="C11" s="15" t="s">
        <v>204</v>
      </c>
      <c r="D11" s="188"/>
      <c r="E11" s="259"/>
      <c r="F11" s="259"/>
      <c r="G11" s="260"/>
      <c r="H11" s="14"/>
      <c r="I11" s="321"/>
      <c r="J11" s="322"/>
      <c r="K11" s="322"/>
      <c r="L11" s="323"/>
      <c r="M11" s="75"/>
      <c r="N11" s="75" t="s">
        <v>410</v>
      </c>
      <c r="O11" s="75"/>
      <c r="R11" s="68" t="s">
        <v>369</v>
      </c>
      <c r="S11" s="68" t="s">
        <v>384</v>
      </c>
      <c r="T11" s="68" t="str">
        <f>CONCATENATE(IF(ISBLANK(D9),S10,""),IF(ISBLANK(D10),S11,""),IF(ISBLANK(D11),S12,""),IF(ISBLANK(D12),S13,""),IF(ISBLANK(F12),S14,""),IF(ISBLANK(D13),S15,""),IF(ISBLANK(D15),S16,""))</f>
        <v>「お名前」「ふりがな」「お電話番号」「都道府県」「郵便番号」「ご住所」「E-mail」</v>
      </c>
      <c r="U11" s="222"/>
      <c r="V11" s="222"/>
      <c r="W11" s="109"/>
      <c r="X11" s="115"/>
      <c r="Y11" s="116"/>
      <c r="Z11" s="116"/>
      <c r="AA11" s="79"/>
      <c r="AL11"/>
      <c r="AM11"/>
      <c r="AN11"/>
      <c r="AO11"/>
      <c r="AP11"/>
      <c r="AQ11"/>
      <c r="AR11"/>
      <c r="AS11"/>
      <c r="AT11"/>
      <c r="AU11"/>
      <c r="AV11"/>
      <c r="AW11"/>
      <c r="AX11"/>
      <c r="AY11"/>
      <c r="AZ11"/>
      <c r="BA11"/>
      <c r="BB11"/>
      <c r="BC11"/>
      <c r="BD11"/>
      <c r="BE11"/>
      <c r="BF11"/>
      <c r="BG11"/>
      <c r="BH11"/>
      <c r="BI11"/>
      <c r="BJ11"/>
    </row>
    <row r="12" spans="1:62" ht="21" customHeight="1">
      <c r="B12" s="296"/>
      <c r="C12" s="15" t="s">
        <v>301</v>
      </c>
      <c r="D12" s="61"/>
      <c r="E12" s="15" t="s">
        <v>680</v>
      </c>
      <c r="F12" s="188"/>
      <c r="G12" s="302"/>
      <c r="H12" s="14"/>
      <c r="I12" s="321"/>
      <c r="J12" s="322"/>
      <c r="K12" s="322"/>
      <c r="L12" s="323"/>
      <c r="M12" s="75"/>
      <c r="N12" s="75" t="s">
        <v>78</v>
      </c>
      <c r="O12" s="75"/>
      <c r="R12" s="68" t="s">
        <v>677</v>
      </c>
      <c r="S12" s="68" t="s">
        <v>60</v>
      </c>
      <c r="T12" s="70" t="s">
        <v>588</v>
      </c>
      <c r="U12" s="222"/>
      <c r="V12" s="222"/>
      <c r="W12" s="109"/>
      <c r="X12" s="115"/>
      <c r="Y12" s="116"/>
      <c r="Z12" s="116"/>
      <c r="AA12" s="79"/>
      <c r="AL12"/>
      <c r="AM12"/>
      <c r="AN12"/>
      <c r="AO12"/>
      <c r="AP12"/>
      <c r="AQ12"/>
      <c r="AR12"/>
      <c r="AS12"/>
      <c r="AT12"/>
      <c r="AU12"/>
      <c r="AV12"/>
      <c r="AW12"/>
      <c r="AX12"/>
      <c r="AY12"/>
      <c r="AZ12"/>
      <c r="BA12"/>
      <c r="BB12"/>
      <c r="BC12"/>
      <c r="BD12"/>
      <c r="BE12"/>
      <c r="BF12"/>
      <c r="BG12"/>
      <c r="BH12"/>
      <c r="BI12"/>
      <c r="BJ12"/>
    </row>
    <row r="13" spans="1:62" ht="21" customHeight="1">
      <c r="B13" s="296"/>
      <c r="C13" s="15" t="s">
        <v>139</v>
      </c>
      <c r="D13" s="303"/>
      <c r="E13" s="304"/>
      <c r="F13" s="304"/>
      <c r="G13" s="305"/>
      <c r="H13" s="14"/>
      <c r="I13" s="321"/>
      <c r="J13" s="322"/>
      <c r="K13" s="322"/>
      <c r="L13" s="323"/>
      <c r="M13" s="75"/>
      <c r="N13" s="75"/>
      <c r="O13" s="75"/>
      <c r="R13" s="68" t="s">
        <v>301</v>
      </c>
      <c r="S13" s="68" t="s">
        <v>83</v>
      </c>
      <c r="T13" s="68" t="str">
        <f>IF(T11="","",IF(K7&gt;0,CONCATENATE(T10,T11,T12),""))</f>
        <v/>
      </c>
      <c r="U13" s="222"/>
      <c r="V13" s="222"/>
      <c r="W13" s="109"/>
      <c r="X13" s="115"/>
      <c r="Y13" s="116"/>
      <c r="Z13" s="116"/>
      <c r="AA13" s="79"/>
      <c r="AL13"/>
      <c r="AM13"/>
      <c r="AN13"/>
      <c r="AO13"/>
      <c r="AP13"/>
      <c r="AQ13"/>
      <c r="AR13"/>
      <c r="AS13"/>
      <c r="AT13"/>
      <c r="AU13"/>
      <c r="AV13"/>
      <c r="AW13"/>
      <c r="AX13"/>
      <c r="AY13"/>
      <c r="AZ13"/>
      <c r="BA13"/>
      <c r="BB13"/>
      <c r="BC13"/>
      <c r="BD13"/>
      <c r="BE13"/>
      <c r="BF13"/>
      <c r="BG13"/>
      <c r="BH13"/>
      <c r="BI13"/>
      <c r="BJ13"/>
    </row>
    <row r="14" spans="1:62" ht="21" customHeight="1">
      <c r="B14" s="296"/>
      <c r="C14" s="15" t="s">
        <v>556</v>
      </c>
      <c r="D14" s="303"/>
      <c r="E14" s="304"/>
      <c r="F14" s="304"/>
      <c r="G14" s="305"/>
      <c r="H14" s="14"/>
      <c r="I14" s="321"/>
      <c r="J14" s="322"/>
      <c r="K14" s="322"/>
      <c r="L14" s="323"/>
      <c r="M14" s="75"/>
      <c r="N14" s="75"/>
      <c r="O14" s="75"/>
      <c r="R14" s="68" t="s">
        <v>84</v>
      </c>
      <c r="S14" s="68" t="s">
        <v>508</v>
      </c>
      <c r="T14" s="68" t="s">
        <v>79</v>
      </c>
      <c r="U14" s="222"/>
      <c r="V14" s="222"/>
      <c r="W14" s="109"/>
      <c r="X14" s="115"/>
      <c r="Y14" s="116"/>
      <c r="Z14" s="116"/>
      <c r="AA14" s="79"/>
      <c r="AL14"/>
      <c r="AM14"/>
      <c r="AN14"/>
      <c r="AO14"/>
      <c r="AP14"/>
      <c r="AQ14"/>
      <c r="AR14"/>
      <c r="AS14"/>
      <c r="AT14"/>
      <c r="AU14"/>
      <c r="AV14"/>
      <c r="AW14"/>
      <c r="AX14"/>
      <c r="AY14"/>
      <c r="AZ14"/>
      <c r="BA14"/>
      <c r="BB14"/>
      <c r="BC14"/>
      <c r="BD14"/>
      <c r="BE14"/>
      <c r="BF14"/>
      <c r="BG14"/>
      <c r="BH14"/>
      <c r="BI14"/>
      <c r="BJ14"/>
    </row>
    <row r="15" spans="1:62" ht="21" customHeight="1" thickBot="1">
      <c r="B15" s="297"/>
      <c r="C15" s="16" t="s">
        <v>267</v>
      </c>
      <c r="D15" s="312"/>
      <c r="E15" s="313"/>
      <c r="F15" s="313"/>
      <c r="G15" s="314"/>
      <c r="H15" s="14"/>
      <c r="I15" s="324"/>
      <c r="J15" s="325"/>
      <c r="K15" s="325"/>
      <c r="L15" s="326"/>
      <c r="M15" s="75"/>
      <c r="N15" s="75" t="s">
        <v>483</v>
      </c>
      <c r="O15" s="75" t="str">
        <f>IF(DATA!I100&gt;1,IF(DATA!I101=1,INPUT!P15,""),"")</f>
        <v/>
      </c>
      <c r="P15" s="70" t="s">
        <v>107</v>
      </c>
      <c r="R15" s="68" t="s">
        <v>139</v>
      </c>
      <c r="S15" s="68" t="s">
        <v>494</v>
      </c>
      <c r="T15" s="68" t="s">
        <v>114</v>
      </c>
      <c r="U15" s="222"/>
      <c r="V15" s="222"/>
      <c r="W15" s="109"/>
      <c r="X15" s="115"/>
      <c r="Y15" s="116"/>
      <c r="Z15" s="116"/>
      <c r="AA15" s="79"/>
      <c r="AL15"/>
      <c r="AM15"/>
      <c r="AN15"/>
      <c r="AO15"/>
      <c r="AP15"/>
      <c r="AQ15"/>
      <c r="AR15"/>
      <c r="AS15"/>
      <c r="AT15"/>
      <c r="AU15"/>
      <c r="AV15"/>
      <c r="AW15"/>
      <c r="AX15"/>
      <c r="AY15"/>
      <c r="AZ15"/>
      <c r="BA15"/>
      <c r="BB15"/>
      <c r="BC15"/>
      <c r="BD15"/>
      <c r="BE15"/>
      <c r="BF15"/>
      <c r="BG15"/>
      <c r="BH15"/>
      <c r="BI15"/>
      <c r="BJ15"/>
    </row>
    <row r="16" spans="1:62" ht="18.75" customHeight="1" thickBot="1">
      <c r="B16" s="64"/>
      <c r="C16" s="39"/>
      <c r="D16" s="275"/>
      <c r="E16" s="276"/>
      <c r="F16" s="276"/>
      <c r="G16" s="276"/>
      <c r="H16" s="276"/>
      <c r="I16" s="276"/>
      <c r="J16" s="276"/>
      <c r="K16" s="276"/>
      <c r="L16" s="276"/>
      <c r="M16" s="75"/>
      <c r="N16" s="75"/>
      <c r="O16" s="75"/>
      <c r="R16" s="68" t="s">
        <v>484</v>
      </c>
      <c r="S16" s="68" t="s">
        <v>395</v>
      </c>
      <c r="T16" s="68" t="s">
        <v>79</v>
      </c>
      <c r="U16" s="222"/>
      <c r="V16" s="222"/>
      <c r="W16" s="109"/>
      <c r="X16" s="115"/>
      <c r="Y16" s="116"/>
      <c r="Z16" s="116"/>
      <c r="AA16" s="79"/>
      <c r="AB16" s="123"/>
      <c r="AC16" s="123"/>
      <c r="AL16"/>
      <c r="AM16"/>
      <c r="AN16"/>
      <c r="AO16"/>
      <c r="AP16"/>
      <c r="AQ16"/>
      <c r="AR16"/>
      <c r="AS16"/>
      <c r="AT16"/>
      <c r="AU16"/>
      <c r="AV16"/>
      <c r="AW16"/>
      <c r="AX16"/>
      <c r="AY16"/>
      <c r="AZ16"/>
      <c r="BA16"/>
      <c r="BB16"/>
      <c r="BC16"/>
      <c r="BD16"/>
      <c r="BE16"/>
      <c r="BF16"/>
      <c r="BG16"/>
      <c r="BH16"/>
      <c r="BI16"/>
      <c r="BJ16"/>
    </row>
    <row r="17" spans="1:62" ht="21" customHeight="1">
      <c r="A17" s="95"/>
      <c r="B17" s="329" t="s">
        <v>511</v>
      </c>
      <c r="C17" s="330"/>
      <c r="D17" s="185"/>
      <c r="E17" s="186"/>
      <c r="F17" s="143"/>
      <c r="G17" s="143"/>
      <c r="H17" s="143"/>
      <c r="I17" s="147" t="s">
        <v>512</v>
      </c>
      <c r="J17" s="143"/>
      <c r="K17" s="143"/>
      <c r="L17" s="144"/>
      <c r="M17" s="75"/>
      <c r="N17" s="75" t="s">
        <v>523</v>
      </c>
      <c r="O17" s="75"/>
      <c r="R17" s="68" t="s">
        <v>689</v>
      </c>
      <c r="S17" s="70" t="s">
        <v>552</v>
      </c>
      <c r="U17" s="222"/>
      <c r="V17" s="222"/>
      <c r="W17" s="109"/>
      <c r="X17" s="115"/>
      <c r="Y17" s="116"/>
      <c r="Z17" s="116"/>
      <c r="AA17" s="79"/>
      <c r="AB17" s="123"/>
      <c r="AC17" s="123"/>
      <c r="AL17"/>
      <c r="AM17"/>
      <c r="AN17"/>
      <c r="AO17"/>
      <c r="AP17"/>
      <c r="AQ17"/>
      <c r="AR17"/>
      <c r="AS17"/>
      <c r="AT17"/>
      <c r="AU17"/>
      <c r="AV17"/>
      <c r="AW17"/>
      <c r="AX17"/>
      <c r="AY17"/>
      <c r="AZ17"/>
      <c r="BA17"/>
      <c r="BB17"/>
      <c r="BC17"/>
      <c r="BD17"/>
      <c r="BE17"/>
      <c r="BF17"/>
      <c r="BG17"/>
      <c r="BH17"/>
      <c r="BI17"/>
      <c r="BJ17"/>
    </row>
    <row r="18" spans="1:62" ht="21" customHeight="1" thickBot="1">
      <c r="A18" s="95"/>
      <c r="B18" s="327" t="s">
        <v>227</v>
      </c>
      <c r="C18" s="328"/>
      <c r="D18" s="277"/>
      <c r="E18" s="278"/>
      <c r="F18" s="279"/>
      <c r="G18" s="280"/>
      <c r="H18" s="281"/>
      <c r="I18" s="107" t="s">
        <v>265</v>
      </c>
      <c r="K18" s="31" t="s">
        <v>396</v>
      </c>
      <c r="L18" s="65"/>
      <c r="M18" s="75"/>
      <c r="N18" s="75" t="s">
        <v>286</v>
      </c>
      <c r="O18" s="75">
        <f>IF(ISBLANK($J$13),D9,D9)</f>
        <v>0</v>
      </c>
      <c r="R18" s="68" t="s">
        <v>432</v>
      </c>
      <c r="S18" s="68" t="s">
        <v>698</v>
      </c>
      <c r="T18" s="68" t="str">
        <f>IF(AND(DATA!I100=9,DATA!I101=2,DATA!F100&gt;1),IF(AND(DATA!I101=2,DATA!I100=9), IF(DATA!H100=1,"",S18),S18),"")</f>
        <v/>
      </c>
      <c r="U18" s="223"/>
      <c r="V18" s="223"/>
      <c r="W18" s="109"/>
      <c r="X18" s="115"/>
      <c r="Y18" s="116"/>
      <c r="Z18" s="116"/>
      <c r="AA18" s="79"/>
      <c r="AB18" s="123"/>
      <c r="AC18" s="123"/>
      <c r="AL18"/>
      <c r="AM18"/>
      <c r="AN18"/>
      <c r="AO18"/>
      <c r="AP18"/>
      <c r="AQ18"/>
      <c r="AR18"/>
      <c r="AS18"/>
      <c r="AT18"/>
      <c r="AU18"/>
      <c r="AV18"/>
      <c r="AW18"/>
      <c r="AX18"/>
      <c r="AY18"/>
      <c r="AZ18"/>
      <c r="BA18"/>
      <c r="BB18"/>
      <c r="BC18"/>
      <c r="BD18"/>
      <c r="BE18"/>
      <c r="BF18"/>
      <c r="BG18"/>
      <c r="BH18"/>
      <c r="BI18"/>
      <c r="BJ18"/>
    </row>
    <row r="19" spans="1:62" ht="21" customHeight="1" thickTop="1" thickBot="1">
      <c r="A19" s="95"/>
      <c r="B19" s="282" t="s">
        <v>411</v>
      </c>
      <c r="C19" s="283"/>
      <c r="D19" s="108" t="s">
        <v>266</v>
      </c>
      <c r="E19" s="105"/>
      <c r="F19" s="105"/>
      <c r="G19" s="27"/>
      <c r="H19" s="106"/>
      <c r="I19" s="146" t="s">
        <v>413</v>
      </c>
      <c r="J19" s="284"/>
      <c r="K19" s="285"/>
      <c r="L19" s="174" t="s">
        <v>610</v>
      </c>
      <c r="M19" s="75">
        <f>DATA!I100</f>
        <v>1</v>
      </c>
      <c r="N19" s="75" t="s">
        <v>553</v>
      </c>
      <c r="O19" s="75">
        <f>IF(ISBLANK($J$13),D11,J11)</f>
        <v>0</v>
      </c>
      <c r="R19" s="68" t="s">
        <v>611</v>
      </c>
      <c r="S19" s="70" t="s">
        <v>73</v>
      </c>
      <c r="T19" s="68" t="str">
        <f>IF(AND(DATA!I100=9,OR(A!B5="",A!B6="",A!B7="",A!D11=1,A!E23=1,A!F18=1,A!B10="")),S19,"")</f>
        <v/>
      </c>
      <c r="U19" s="220" t="s">
        <v>381</v>
      </c>
      <c r="V19" s="221"/>
      <c r="W19" s="109"/>
      <c r="X19" s="115"/>
      <c r="Y19" s="116"/>
      <c r="Z19" s="116"/>
      <c r="AA19" s="79"/>
      <c r="AB19" s="123"/>
      <c r="AC19" s="123"/>
      <c r="AL19"/>
      <c r="AM19"/>
      <c r="AN19"/>
      <c r="AO19"/>
      <c r="AP19"/>
      <c r="AQ19"/>
      <c r="AR19"/>
      <c r="AS19"/>
      <c r="AT19"/>
      <c r="AU19"/>
      <c r="AV19"/>
      <c r="AW19"/>
      <c r="AX19"/>
      <c r="AY19"/>
      <c r="AZ19"/>
      <c r="BA19"/>
      <c r="BB19"/>
      <c r="BC19"/>
      <c r="BD19"/>
      <c r="BE19"/>
      <c r="BF19"/>
      <c r="BG19"/>
      <c r="BH19"/>
      <c r="BI19"/>
      <c r="BJ19"/>
    </row>
    <row r="20" spans="1:62" ht="21" customHeight="1" thickTop="1" thickBot="1">
      <c r="A20" s="95"/>
      <c r="B20" s="282" t="s">
        <v>412</v>
      </c>
      <c r="C20" s="283"/>
      <c r="D20" s="148"/>
      <c r="E20" s="149"/>
      <c r="F20" s="229" t="s">
        <v>99</v>
      </c>
      <c r="G20" s="229"/>
      <c r="H20" s="230"/>
      <c r="I20" s="286" t="s">
        <v>699</v>
      </c>
      <c r="J20" s="287"/>
      <c r="K20" s="287"/>
      <c r="L20" s="288"/>
      <c r="M20" s="117"/>
      <c r="N20" s="75" t="s">
        <v>301</v>
      </c>
      <c r="O20" s="75">
        <f>IF(ISBLANK($J$13),D12,J12)</f>
        <v>0</v>
      </c>
      <c r="U20" s="221"/>
      <c r="V20" s="221"/>
      <c r="W20" s="109"/>
      <c r="X20" s="115"/>
      <c r="Y20" s="116"/>
      <c r="Z20" s="116"/>
      <c r="AA20" s="79"/>
      <c r="AB20" s="123"/>
      <c r="AC20" s="123"/>
      <c r="AL20"/>
      <c r="AM20"/>
      <c r="AN20"/>
      <c r="AO20"/>
      <c r="AP20"/>
      <c r="AQ20"/>
      <c r="AR20"/>
      <c r="AS20"/>
      <c r="AT20"/>
      <c r="AU20"/>
      <c r="AV20"/>
      <c r="AW20"/>
      <c r="AX20"/>
      <c r="AY20"/>
      <c r="AZ20"/>
      <c r="BA20"/>
      <c r="BB20"/>
      <c r="BC20"/>
      <c r="BD20"/>
      <c r="BE20"/>
      <c r="BF20"/>
      <c r="BG20"/>
      <c r="BH20"/>
      <c r="BI20"/>
      <c r="BJ20"/>
    </row>
    <row r="21" spans="1:62" ht="60" customHeight="1">
      <c r="A21" s="95"/>
      <c r="B21" s="257" t="s">
        <v>292</v>
      </c>
      <c r="C21" s="258"/>
      <c r="D21" s="226"/>
      <c r="E21" s="227"/>
      <c r="F21" s="227"/>
      <c r="G21" s="227"/>
      <c r="H21" s="227"/>
      <c r="I21" s="227"/>
      <c r="J21" s="227"/>
      <c r="K21" s="227"/>
      <c r="L21" s="228"/>
      <c r="M21" s="118">
        <f>DATA!CA99</f>
        <v>1</v>
      </c>
      <c r="N21" s="75" t="s">
        <v>183</v>
      </c>
      <c r="O21" s="75">
        <f>IF(ISBLANK($J$13),F12,L12)</f>
        <v>0</v>
      </c>
      <c r="R21" s="68" t="s">
        <v>702</v>
      </c>
      <c r="S21" s="70" t="s">
        <v>370</v>
      </c>
      <c r="W21" s="109"/>
      <c r="X21" s="115"/>
      <c r="Y21" s="116"/>
      <c r="Z21" s="116"/>
      <c r="AA21" s="79"/>
      <c r="AB21" s="123"/>
      <c r="AC21" s="123"/>
      <c r="AL21"/>
      <c r="AM21"/>
      <c r="AN21"/>
      <c r="AO21"/>
      <c r="AP21"/>
      <c r="AQ21"/>
      <c r="AR21"/>
      <c r="AS21"/>
      <c r="AT21"/>
      <c r="AU21"/>
      <c r="AV21"/>
      <c r="AW21"/>
      <c r="AX21"/>
      <c r="AY21"/>
      <c r="AZ21"/>
      <c r="BA21"/>
      <c r="BB21"/>
      <c r="BC21"/>
      <c r="BD21"/>
      <c r="BE21"/>
      <c r="BF21"/>
      <c r="BG21"/>
      <c r="BH21"/>
      <c r="BI21"/>
      <c r="BJ21"/>
    </row>
    <row r="22" spans="1:62" ht="21" customHeight="1">
      <c r="A22" s="95"/>
      <c r="B22" s="289" t="s">
        <v>708</v>
      </c>
      <c r="C22" s="290"/>
      <c r="D22" s="73"/>
      <c r="E22" s="74"/>
      <c r="F22" s="74"/>
      <c r="G22" s="129"/>
      <c r="H22" s="128"/>
      <c r="I22" s="182" t="s">
        <v>720</v>
      </c>
      <c r="J22" s="183"/>
      <c r="K22" s="183"/>
      <c r="L22" s="184"/>
      <c r="M22" s="118"/>
      <c r="N22" s="75" t="s">
        <v>246</v>
      </c>
      <c r="O22" s="75">
        <f>IF(ISBLANK($J$13),D13,J13)</f>
        <v>0</v>
      </c>
      <c r="W22" s="109"/>
      <c r="X22" s="115"/>
      <c r="Y22" s="116"/>
      <c r="Z22" s="116"/>
      <c r="AA22" s="79"/>
      <c r="AB22" s="123"/>
      <c r="AC22" s="123"/>
      <c r="AL22"/>
      <c r="AM22"/>
      <c r="AN22"/>
      <c r="AO22"/>
      <c r="AP22"/>
      <c r="AQ22"/>
      <c r="AR22"/>
      <c r="AS22"/>
      <c r="AT22"/>
      <c r="AU22"/>
      <c r="AV22"/>
      <c r="AW22"/>
      <c r="AX22"/>
      <c r="AY22"/>
      <c r="AZ22"/>
      <c r="BA22"/>
      <c r="BB22"/>
      <c r="BC22"/>
      <c r="BD22"/>
      <c r="BE22"/>
      <c r="BF22"/>
      <c r="BG22"/>
      <c r="BH22"/>
      <c r="BI22"/>
      <c r="BJ22"/>
    </row>
    <row r="23" spans="1:62" ht="21" customHeight="1" thickBot="1">
      <c r="A23" s="95"/>
      <c r="B23" s="242" t="s">
        <v>551</v>
      </c>
      <c r="C23" s="243"/>
      <c r="D23" s="231"/>
      <c r="E23" s="232"/>
      <c r="F23" s="232"/>
      <c r="G23" s="232"/>
      <c r="H23" s="232"/>
      <c r="I23" s="232"/>
      <c r="J23" s="232"/>
      <c r="K23" s="232"/>
      <c r="L23" s="233"/>
      <c r="M23" s="118"/>
      <c r="N23" s="75" t="s">
        <v>583</v>
      </c>
      <c r="O23" s="75" t="str">
        <f>IF(ISBLANK($J$13),IF(ISBLANK($D$14),"",D14),IF(ISBLANK($J$14),"",J14))</f>
        <v/>
      </c>
      <c r="W23" s="109"/>
      <c r="X23" s="115"/>
      <c r="Y23" s="116"/>
      <c r="Z23" s="116"/>
      <c r="AA23" s="79"/>
      <c r="AB23" s="123"/>
      <c r="AC23" s="123"/>
      <c r="AL23"/>
      <c r="AM23"/>
      <c r="AN23"/>
      <c r="AO23"/>
      <c r="AP23"/>
      <c r="AQ23"/>
      <c r="AR23"/>
      <c r="AS23"/>
      <c r="AT23"/>
      <c r="AU23"/>
      <c r="AV23"/>
      <c r="AW23"/>
      <c r="AX23"/>
      <c r="AY23"/>
      <c r="AZ23"/>
      <c r="BA23"/>
      <c r="BB23"/>
      <c r="BC23"/>
      <c r="BD23"/>
      <c r="BE23"/>
      <c r="BF23"/>
      <c r="BG23"/>
      <c r="BH23"/>
      <c r="BI23"/>
      <c r="BJ23"/>
    </row>
    <row r="24" spans="1:62" ht="60" customHeight="1" thickTop="1" thickBot="1">
      <c r="A24" s="95"/>
      <c r="B24" s="244"/>
      <c r="C24" s="245"/>
      <c r="D24" s="234"/>
      <c r="E24" s="235"/>
      <c r="F24" s="235"/>
      <c r="G24" s="235"/>
      <c r="H24" s="235"/>
      <c r="I24" s="235"/>
      <c r="J24" s="235"/>
      <c r="K24" s="235"/>
      <c r="L24" s="236"/>
      <c r="M24" s="75">
        <f>DATA!I100</f>
        <v>1</v>
      </c>
      <c r="N24" s="83" t="s">
        <v>467</v>
      </c>
      <c r="O24" s="75"/>
      <c r="R24" s="68" t="s">
        <v>416</v>
      </c>
      <c r="S24" s="68" t="s">
        <v>56</v>
      </c>
      <c r="T24" s="71" t="str">
        <f>IF(AND(S37="",S38=""),"",CONCATENATE(S24,"＝",S37,S38,S17))</f>
        <v/>
      </c>
      <c r="W24" s="109"/>
      <c r="X24" s="115"/>
      <c r="Y24" s="116"/>
      <c r="Z24" s="116"/>
      <c r="AA24" s="79"/>
      <c r="AB24" s="123"/>
      <c r="AC24" s="123"/>
      <c r="AL24"/>
      <c r="AM24"/>
      <c r="AN24"/>
      <c r="AO24"/>
      <c r="AP24"/>
      <c r="AQ24"/>
      <c r="AR24"/>
      <c r="AS24"/>
      <c r="AT24"/>
      <c r="AU24"/>
      <c r="AV24"/>
      <c r="AW24"/>
      <c r="AX24"/>
      <c r="AY24"/>
      <c r="AZ24"/>
      <c r="BA24"/>
      <c r="BB24"/>
      <c r="BC24"/>
      <c r="BD24"/>
      <c r="BE24"/>
      <c r="BF24"/>
      <c r="BG24"/>
      <c r="BH24"/>
      <c r="BI24"/>
      <c r="BJ24"/>
    </row>
    <row r="25" spans="1:62" ht="21" customHeight="1" thickBot="1">
      <c r="B25" s="64"/>
      <c r="C25" s="39"/>
      <c r="D25" s="64"/>
      <c r="E25" s="64"/>
      <c r="F25" s="40"/>
      <c r="G25" s="64"/>
      <c r="H25" s="64"/>
      <c r="I25" s="64"/>
      <c r="J25" s="64"/>
      <c r="K25" s="38"/>
      <c r="L25" s="38"/>
      <c r="M25" s="119"/>
      <c r="N25" s="84">
        <f>E7+G7+N30+N36+N42+N48+N54+N60+N66+N72+N78+N84+N90+N96+N102+N108+N114+N120+N126+N132+N138+N144+N150+N156+N162+N168+N174+N180+N186+N192+N198+N204+N210+N216+N222+N228+N234+N240+N246+N252+N258+N264</f>
        <v>0</v>
      </c>
      <c r="O25" s="75"/>
      <c r="R25" s="68" t="s">
        <v>47</v>
      </c>
      <c r="S25" s="68" t="s">
        <v>596</v>
      </c>
      <c r="T25" s="68" t="str">
        <f>IF(AND(S29="",S30=""),"",CONCATENATE(S25,"＝",S29,S30,S17))</f>
        <v/>
      </c>
      <c r="W25" s="109"/>
      <c r="X25" s="115"/>
      <c r="Y25" s="116"/>
      <c r="Z25" s="116"/>
      <c r="AA25" s="79"/>
      <c r="AB25" s="123"/>
      <c r="AC25" s="123"/>
      <c r="AL25"/>
      <c r="AM25"/>
      <c r="AN25"/>
      <c r="AO25"/>
      <c r="AP25"/>
      <c r="AQ25"/>
      <c r="AR25"/>
      <c r="AS25"/>
      <c r="AT25"/>
      <c r="AU25"/>
      <c r="AV25"/>
      <c r="AW25"/>
      <c r="AX25"/>
      <c r="AY25"/>
      <c r="AZ25"/>
      <c r="BA25"/>
      <c r="BB25"/>
      <c r="BC25"/>
      <c r="BD25"/>
      <c r="BE25"/>
      <c r="BF25"/>
      <c r="BG25"/>
      <c r="BH25"/>
      <c r="BI25"/>
      <c r="BJ25"/>
    </row>
    <row r="26" spans="1:62" ht="21" customHeight="1" thickBot="1">
      <c r="B26" s="291" t="s">
        <v>124</v>
      </c>
      <c r="C26" s="17" t="s">
        <v>299</v>
      </c>
      <c r="D26" s="197"/>
      <c r="E26" s="198"/>
      <c r="F26" s="198"/>
      <c r="G26" s="198"/>
      <c r="H26" s="199"/>
      <c r="I26" s="96" t="s">
        <v>435</v>
      </c>
      <c r="J26" s="185"/>
      <c r="K26" s="186"/>
      <c r="L26" s="187"/>
      <c r="M26" s="75"/>
      <c r="N26" s="75" t="s">
        <v>386</v>
      </c>
      <c r="O26" s="75" t="str">
        <f>IF(AND(OR(DATA!$B$111=1,DATA!$D$111=1),J128=0,OR(ISBLANK(D26)=FALSE,ISBLANK(D27)=FALSE,ISBLANK(D28)=FALSE,ISBLANK(F28)=FALSE,ISBLANK(D29)=FALSE,ISBLANK(D30)=FALSE,DATA!$H$111)),$S$27,"")</f>
        <v/>
      </c>
      <c r="R26" s="68" t="s">
        <v>364</v>
      </c>
      <c r="S26" s="68" t="s">
        <v>306</v>
      </c>
      <c r="T26" s="68" t="str">
        <f>IF(AND(S31="",S32=""),"",CONCATENATE(S26,"＝",S31,S32,S17))</f>
        <v/>
      </c>
      <c r="W26" s="109"/>
      <c r="X26" s="115"/>
      <c r="Y26" s="116"/>
      <c r="Z26" s="116"/>
      <c r="AA26" s="79"/>
      <c r="AB26" s="123"/>
      <c r="AC26" s="123"/>
      <c r="AL26"/>
      <c r="AM26"/>
      <c r="AN26"/>
      <c r="AO26"/>
      <c r="AP26"/>
      <c r="AQ26"/>
      <c r="AR26"/>
      <c r="AS26"/>
      <c r="AT26"/>
      <c r="AU26"/>
      <c r="AV26"/>
      <c r="AW26"/>
      <c r="AX26"/>
      <c r="AY26"/>
      <c r="AZ26"/>
      <c r="BA26"/>
      <c r="BB26"/>
      <c r="BC26"/>
      <c r="BD26"/>
      <c r="BE26"/>
      <c r="BF26"/>
      <c r="BG26"/>
      <c r="BH26"/>
      <c r="BI26"/>
      <c r="BJ26"/>
    </row>
    <row r="27" spans="1:62" ht="21" customHeight="1" thickTop="1" thickBot="1">
      <c r="B27" s="238"/>
      <c r="C27" s="18" t="s">
        <v>204</v>
      </c>
      <c r="D27" s="188"/>
      <c r="E27" s="189"/>
      <c r="F27" s="189"/>
      <c r="G27" s="189"/>
      <c r="H27" s="190"/>
      <c r="I27" s="19" t="s">
        <v>638</v>
      </c>
      <c r="J27" s="191"/>
      <c r="K27" s="192"/>
      <c r="L27" s="193"/>
      <c r="M27" s="75"/>
      <c r="N27" s="75" t="s">
        <v>465</v>
      </c>
      <c r="O27" s="75" t="str">
        <f>IF(AND(J28&gt;0,DATA!$H$111=FALSE,OR(D26="",D27="",D28="",F28="",D29="")),$S$28,"")</f>
        <v/>
      </c>
      <c r="R27" s="68" t="s">
        <v>380</v>
      </c>
      <c r="S27" s="68" t="s">
        <v>100</v>
      </c>
      <c r="T27" s="71" t="str">
        <f>IF(AND(S33="",S34=""),"",CONCATENATE(S27,"＝",S33,S34,S17))</f>
        <v/>
      </c>
      <c r="W27" s="113"/>
      <c r="X27" s="115"/>
      <c r="Y27" s="116"/>
      <c r="Z27" s="116"/>
      <c r="AA27" s="79"/>
      <c r="AB27" s="123"/>
      <c r="AC27" s="123"/>
      <c r="AL27"/>
      <c r="AM27"/>
      <c r="AN27"/>
      <c r="AO27"/>
      <c r="AP27"/>
      <c r="AQ27"/>
      <c r="AR27"/>
      <c r="AS27"/>
      <c r="AT27"/>
      <c r="AU27"/>
      <c r="AV27"/>
      <c r="AW27"/>
      <c r="AX27"/>
      <c r="AY27"/>
      <c r="AZ27"/>
      <c r="BA27"/>
      <c r="BB27"/>
      <c r="BC27"/>
      <c r="BD27"/>
      <c r="BE27"/>
      <c r="BF27"/>
      <c r="BG27"/>
      <c r="BH27"/>
      <c r="BI27"/>
      <c r="BJ27"/>
    </row>
    <row r="28" spans="1:62" ht="21" customHeight="1" thickTop="1" thickBot="1">
      <c r="B28" s="238"/>
      <c r="C28" s="18" t="s">
        <v>301</v>
      </c>
      <c r="D28" s="61"/>
      <c r="E28" s="62" t="s">
        <v>680</v>
      </c>
      <c r="F28" s="188"/>
      <c r="G28" s="189"/>
      <c r="H28" s="190"/>
      <c r="I28" s="19" t="s">
        <v>364</v>
      </c>
      <c r="J28" s="130">
        <f>M28</f>
        <v>0</v>
      </c>
      <c r="K28" s="21" t="s">
        <v>185</v>
      </c>
      <c r="L28" s="22">
        <f>DATA!$F$111*INPUT!J28</f>
        <v>0</v>
      </c>
      <c r="M28" s="131">
        <v>0</v>
      </c>
      <c r="N28" s="75" t="s">
        <v>427</v>
      </c>
      <c r="O28" s="75"/>
      <c r="R28" s="68" t="s">
        <v>550</v>
      </c>
      <c r="S28" s="68" t="s">
        <v>263</v>
      </c>
      <c r="T28" s="71" t="str">
        <f>IF(AND(S35="",S36=""),"",CONCATENATE(S28,"＝",S35,S36,S17))</f>
        <v/>
      </c>
      <c r="W28" s="113"/>
      <c r="X28" s="115"/>
      <c r="Y28" s="116"/>
      <c r="Z28" s="116"/>
      <c r="AA28" s="79"/>
      <c r="AB28" s="123"/>
      <c r="AC28" s="123"/>
      <c r="AL28"/>
      <c r="AM28"/>
      <c r="AN28"/>
      <c r="AO28"/>
      <c r="AP28"/>
      <c r="AQ28"/>
      <c r="AR28"/>
      <c r="AS28"/>
      <c r="AT28"/>
      <c r="AU28"/>
      <c r="AV28"/>
      <c r="AW28"/>
      <c r="AX28"/>
      <c r="AY28"/>
      <c r="AZ28"/>
      <c r="BA28"/>
      <c r="BB28"/>
      <c r="BC28"/>
      <c r="BD28"/>
      <c r="BE28"/>
      <c r="BF28"/>
      <c r="BG28"/>
      <c r="BH28"/>
      <c r="BI28"/>
      <c r="BJ28"/>
    </row>
    <row r="29" spans="1:62" ht="21" customHeight="1" thickTop="1" thickBot="1">
      <c r="B29" s="238"/>
      <c r="C29" s="18" t="s">
        <v>139</v>
      </c>
      <c r="D29" s="188"/>
      <c r="E29" s="189"/>
      <c r="F29" s="189"/>
      <c r="G29" s="189"/>
      <c r="H29" s="189"/>
      <c r="I29" s="189"/>
      <c r="J29" s="190"/>
      <c r="K29" s="23" t="s">
        <v>142</v>
      </c>
      <c r="L29" s="24">
        <f>IF(L28&gt;=10000,0,IF(COUNTIF(DATA!$C$111,"*送料無料*"),0,220)*J28)</f>
        <v>0</v>
      </c>
      <c r="M29" s="119"/>
      <c r="N29" s="75" t="s">
        <v>250</v>
      </c>
      <c r="O29" s="75"/>
      <c r="R29" s="68" t="s">
        <v>414</v>
      </c>
      <c r="S29" s="68" t="str">
        <f>CONCATENATE(IF(B31="","","●お届け先1"),IF(B37="","","●お届け先2"),IF(B43="","","●お届け先3"),IF(B49="","","●お届け先4"),IF(B55="","","●お届け先5"),IF(B61="","","●お届け先6"),IF(B67="","","●お届け先7"),IF(B73="","","●お届け先8"),IF(B79="","","●お届け先9"),IF(B85="","","●お届け先10"),IF(B91="","","●お届け先11"),IF(B97="","","●お届け先12"),IF(B103="","","●お届け先13"),IF(B109="","","●お届け先14"),IF(B115="","","●お届け先15"),IF(B121="","","●お届け先16"),IF(B127="","","●お届け先17"),IF(B133="","","●お届け先18"),IF(B139="","","●お届け先19"),IF(B145="","","●お届け先20"))</f>
        <v/>
      </c>
      <c r="T29" s="71"/>
      <c r="W29" s="113"/>
      <c r="X29" s="115"/>
      <c r="Y29" s="116"/>
      <c r="Z29" s="116"/>
      <c r="AA29" s="79"/>
      <c r="AB29" s="123"/>
      <c r="AC29" s="123"/>
      <c r="AL29"/>
      <c r="AM29"/>
      <c r="AN29"/>
      <c r="AO29"/>
      <c r="AP29"/>
      <c r="AQ29"/>
      <c r="AR29"/>
      <c r="AS29"/>
      <c r="AT29"/>
      <c r="AU29"/>
      <c r="AV29"/>
      <c r="AW29"/>
      <c r="AX29"/>
      <c r="AY29"/>
      <c r="AZ29"/>
      <c r="BA29"/>
      <c r="BB29"/>
      <c r="BC29"/>
      <c r="BD29"/>
      <c r="BE29"/>
      <c r="BF29"/>
      <c r="BG29"/>
      <c r="BH29"/>
      <c r="BI29"/>
      <c r="BJ29"/>
    </row>
    <row r="30" spans="1:62" ht="21" customHeight="1" thickTop="1" thickBot="1">
      <c r="B30" s="239"/>
      <c r="C30" s="30" t="s">
        <v>556</v>
      </c>
      <c r="D30" s="194"/>
      <c r="E30" s="195"/>
      <c r="F30" s="195"/>
      <c r="G30" s="195"/>
      <c r="H30" s="195"/>
      <c r="I30" s="195"/>
      <c r="J30" s="196"/>
      <c r="K30" s="25" t="s">
        <v>419</v>
      </c>
      <c r="L30" s="26">
        <f>L28+L29</f>
        <v>0</v>
      </c>
      <c r="M30" s="119"/>
      <c r="N30" s="85">
        <f>IF(DATA!$H$111,L28+J28*IF($L$22&gt;0,DATA!P100,0),0)</f>
        <v>0</v>
      </c>
      <c r="O30" s="75"/>
      <c r="R30" s="68" t="s">
        <v>415</v>
      </c>
      <c r="S30" s="68" t="str">
        <f>CONCATENATE(IF(B151="","","●お届け先21"),IF(B157="","","●お届け先22"),IF(B163="","","●お届け先23"),IF(B169="","","●お届け先24"),IF(B175="","","●お届け先25"),IF(B181="","","●お届け先26"),IF(B187="","","●お届け先27"),IF(B193="","","●お届け先28"),IF(B199="","","●お届け先29"),IF(B205="","","●お届け先30"),IF(B211="","","●お届け先31"),IF(B217="","","●お届け先32"),IF(B223="","","●お届け先33"),IF(B229="","","●お届け先34"),IF(B235="","","●お届け先35"),IF(B241="","","●お届け先36"),IF(B247="","","●お届け先37"),IF(B253="","","●お届け先38"),IF(B259="","","●お届け先39"),IF(B265="","","●お届け先40"))</f>
        <v/>
      </c>
      <c r="T30" s="71" t="str">
        <f>IF(AND(DATA!I100&lt;&gt;9,OR(A!B5&lt;&gt;"",A!B6&lt;&gt;"",A!B7&lt;&gt;"",A!D11&lt;&gt;1,A!E23&lt;&gt;1,A!F18&lt;&gt;1,A!B10&lt;&gt;"")),T31,"")</f>
        <v/>
      </c>
      <c r="W30" s="113"/>
      <c r="X30" s="115"/>
      <c r="Y30" s="116"/>
      <c r="Z30" s="116"/>
      <c r="AA30" s="79"/>
      <c r="AB30" s="123"/>
      <c r="AC30" s="123"/>
      <c r="AL30"/>
      <c r="AM30"/>
      <c r="AN30"/>
      <c r="AO30"/>
      <c r="AP30"/>
      <c r="AQ30"/>
      <c r="AR30"/>
      <c r="AS30"/>
      <c r="AT30"/>
      <c r="AU30"/>
      <c r="AV30"/>
      <c r="AW30"/>
      <c r="AX30"/>
      <c r="AY30"/>
      <c r="AZ30"/>
      <c r="BA30"/>
      <c r="BB30"/>
      <c r="BC30"/>
      <c r="BD30"/>
      <c r="BE30"/>
      <c r="BF30"/>
      <c r="BG30"/>
      <c r="BH30"/>
      <c r="BI30"/>
      <c r="BJ30"/>
    </row>
    <row r="31" spans="1:62" ht="21" customHeight="1" thickTop="1" thickBot="1">
      <c r="B31" s="39" t="str">
        <f>IF(DATA!$H$111=FALSE,"",IF(AND(INPUT!D26="",INPUT!D27="",INPUT!F28="",INPUT!D29="",INPUT!D30=""),"",S25))</f>
        <v/>
      </c>
      <c r="C31" s="36"/>
      <c r="D31" s="35"/>
      <c r="E31" s="35"/>
      <c r="F31" s="35"/>
      <c r="G31" s="35"/>
      <c r="H31" s="35"/>
      <c r="I31" s="37"/>
      <c r="J31" s="35"/>
      <c r="K31" s="38" t="str">
        <f>IF(DATA!L111="","",INPUT!$S$26)</f>
        <v/>
      </c>
      <c r="L31" s="137" t="s">
        <v>305</v>
      </c>
      <c r="M31" s="75"/>
      <c r="N31" s="75" t="s">
        <v>525</v>
      </c>
      <c r="O31" s="75" t="str">
        <f>IF(AND(J28&gt;0,DATA!$B$111=1),$S$27,"")</f>
        <v/>
      </c>
      <c r="R31" s="68" t="s">
        <v>408</v>
      </c>
      <c r="S31" s="68" t="str">
        <f>CONCATENATE(DATA!L111,DATA!L112,DATA!L113,DATA!L114,DATA!L115,DATA!L116,DATA!L117,DATA!L118,DATA!L119,DATA!L120,DATA!L121,DATA!L122,DATA!L123,DATA!L124,DATA!L125,DATA!L126,DATA!L127,DATA!L128,DATA!L129,DATA!L130)</f>
        <v/>
      </c>
      <c r="T31" s="71" t="s">
        <v>692</v>
      </c>
      <c r="W31" s="113"/>
      <c r="X31" s="115"/>
      <c r="Y31" s="116"/>
      <c r="Z31" s="116"/>
      <c r="AA31" s="79"/>
      <c r="AL31"/>
      <c r="AM31"/>
      <c r="AN31"/>
      <c r="AO31"/>
      <c r="AP31"/>
      <c r="AQ31"/>
      <c r="AR31"/>
      <c r="AS31"/>
      <c r="AT31"/>
      <c r="AU31"/>
      <c r="AV31"/>
      <c r="AW31"/>
      <c r="AX31"/>
      <c r="AY31"/>
      <c r="AZ31"/>
      <c r="BA31"/>
      <c r="BB31"/>
      <c r="BC31"/>
      <c r="BD31"/>
      <c r="BE31"/>
      <c r="BF31"/>
      <c r="BG31"/>
      <c r="BH31"/>
      <c r="BI31"/>
      <c r="BJ31"/>
    </row>
    <row r="32" spans="1:62" ht="21" customHeight="1" thickTop="1" thickBot="1">
      <c r="B32" s="237">
        <v>2</v>
      </c>
      <c r="C32" s="17" t="s">
        <v>299</v>
      </c>
      <c r="D32" s="197"/>
      <c r="E32" s="198"/>
      <c r="F32" s="198"/>
      <c r="G32" s="198"/>
      <c r="H32" s="199"/>
      <c r="I32" s="96" t="s">
        <v>435</v>
      </c>
      <c r="J32" s="185"/>
      <c r="K32" s="186"/>
      <c r="L32" s="187"/>
      <c r="M32" s="75"/>
      <c r="N32" s="75" t="s">
        <v>386</v>
      </c>
      <c r="O32" s="75" t="str">
        <f>IF(AND(OR(DATA!$B$112=1,DATA!$D$112=1),J134=0,OR(ISBLANK(D32)=FALSE,ISBLANK(D33)=FALSE,ISBLANK(D34)=FALSE,ISBLANK(F34)=FALSE,ISBLANK(D35)=FALSE,ISBLANK(D36)=FALSE,DATA!$H$112)),$S$27,"")</f>
        <v/>
      </c>
      <c r="R32" s="68" t="s">
        <v>151</v>
      </c>
      <c r="S32" s="68" t="str">
        <f>CONCATENATE(DATA!L131,DATA!L132,DATA!L133,DATA!L134,DATA!L135,DATA!L136,DATA!L137,DATA!L138,DATA!L139,DATA!L140,DATA!L141,DATA!L142,DATA!L143,DATA!L144,DATA!L145,DATA!L146,DATA!L147,DATA!L148,DATA!L149,DATA!L150)</f>
        <v/>
      </c>
      <c r="T32" s="71" t="str">
        <f>IF(AND($M$21=1,OR(M!C3&lt;&gt;"",M!C4&lt;&gt;"",M!C5&lt;&gt;"",M!F20&lt;&gt;1,M!G15&lt;&gt;1,M!H7&lt;&gt;1,M!I13&lt;&gt;1)),T33,"")</f>
        <v/>
      </c>
      <c r="W32" s="113"/>
      <c r="X32" s="115"/>
      <c r="Y32" s="116"/>
      <c r="Z32" s="116"/>
      <c r="AA32" s="79"/>
      <c r="AL32"/>
      <c r="AM32"/>
      <c r="AN32"/>
      <c r="AO32"/>
      <c r="AP32"/>
      <c r="AQ32"/>
      <c r="AR32"/>
      <c r="AS32"/>
      <c r="AT32"/>
      <c r="AU32"/>
      <c r="AV32"/>
      <c r="AW32"/>
      <c r="AX32"/>
      <c r="AY32"/>
      <c r="AZ32"/>
      <c r="BA32"/>
      <c r="BB32"/>
      <c r="BC32"/>
      <c r="BD32"/>
      <c r="BE32"/>
      <c r="BF32"/>
      <c r="BG32"/>
      <c r="BH32"/>
      <c r="BI32"/>
      <c r="BJ32"/>
    </row>
    <row r="33" spans="2:62" ht="21" customHeight="1" thickTop="1" thickBot="1">
      <c r="B33" s="240"/>
      <c r="C33" s="18" t="s">
        <v>204</v>
      </c>
      <c r="D33" s="188"/>
      <c r="E33" s="189"/>
      <c r="F33" s="189"/>
      <c r="G33" s="189"/>
      <c r="H33" s="190"/>
      <c r="I33" s="19" t="s">
        <v>638</v>
      </c>
      <c r="J33" s="191"/>
      <c r="K33" s="192"/>
      <c r="L33" s="193"/>
      <c r="M33" s="75"/>
      <c r="N33" s="75" t="s">
        <v>465</v>
      </c>
      <c r="O33" s="75" t="str">
        <f>IF(AND(J34&gt;0,DATA!$H$112=FALSE,OR(D32="",D33="",D34="",F34="",D35="")),$S$28,"")</f>
        <v/>
      </c>
      <c r="R33" s="68" t="s">
        <v>505</v>
      </c>
      <c r="S33" s="68" t="str">
        <f>CONCATENATE(IF(O31="","","●お届け先1"),IF(O37="","","●お届け先2"),IF(O43="","","●お届け先3"),IF(O49="","","●お届け先4"),IF(O55="","","●お届け先5"),IF(O61="","","●お届け先6"),IF(O67="","","●お届け先7"),IF(O73="","","●お届け先8"),IF(O79="","","●お届け先9"),IF(O85="","","●お届け先10"),IF(O91="","","●お届け先11"),IF(O97="","","●お届け先12"),IF(O103="","","●お届け先13"),IF(O109="","","●お届け先14"),IF(O115="","","●お届け先15"),IF(O121="","","●お届け先16"),IF(O127="","","●お届け先17"),IF(O133="","","●お届け先18"),IF(O139="","","●お届け先19"),IF(O145="","","●お届け先20"))</f>
        <v/>
      </c>
      <c r="T33" s="71" t="s">
        <v>693</v>
      </c>
      <c r="W33" s="113"/>
      <c r="X33" s="115"/>
      <c r="Y33" s="116"/>
      <c r="Z33" s="116"/>
      <c r="AA33" s="79"/>
      <c r="AL33"/>
      <c r="AM33"/>
      <c r="AN33"/>
      <c r="AO33"/>
      <c r="AP33"/>
      <c r="AQ33"/>
      <c r="AR33"/>
      <c r="AS33"/>
      <c r="AT33"/>
      <c r="AU33"/>
      <c r="AV33"/>
      <c r="AW33"/>
      <c r="AX33"/>
      <c r="AY33"/>
      <c r="AZ33"/>
      <c r="BA33"/>
      <c r="BB33"/>
      <c r="BC33"/>
      <c r="BD33"/>
      <c r="BE33"/>
      <c r="BF33"/>
      <c r="BG33"/>
      <c r="BH33"/>
      <c r="BI33"/>
      <c r="BJ33"/>
    </row>
    <row r="34" spans="2:62" ht="21" customHeight="1" thickTop="1" thickBot="1">
      <c r="B34" s="240"/>
      <c r="C34" s="18" t="s">
        <v>301</v>
      </c>
      <c r="D34" s="61"/>
      <c r="E34" s="20" t="s">
        <v>680</v>
      </c>
      <c r="F34" s="188"/>
      <c r="G34" s="189"/>
      <c r="H34" s="190"/>
      <c r="I34" s="19" t="s">
        <v>364</v>
      </c>
      <c r="J34" s="130">
        <f>M34</f>
        <v>0</v>
      </c>
      <c r="K34" s="21" t="s">
        <v>185</v>
      </c>
      <c r="L34" s="22">
        <f>DATA!$F$112*INPUT!J34</f>
        <v>0</v>
      </c>
      <c r="M34" s="131">
        <v>0</v>
      </c>
      <c r="N34" s="75" t="s">
        <v>427</v>
      </c>
      <c r="O34" s="75"/>
      <c r="R34" s="68" t="s">
        <v>304</v>
      </c>
      <c r="S34" s="68" t="str">
        <f>CONCATENATE(IF(O151="","","●お届け先21"),IF(O157="","","●お届け先22"),IF(O163="","","●お届け先23"),IF(O169="","","●お届け先24"),IF(O175="","","●お届け先25"),IF(O181="","","●お届け先26"),IF(O187="","","●お届け先27"),IF(O193="","","●お届け先28"),IF(O199="","","●お届け先29"),IF(O205="","","●お届け先30"),IF(O211="","","●お届け先31"),IF(O217="","","●お届け先32"),IF(O223="","","●お届け先33"),IF(O229="","","●お届け先34"),IF(O235="","","●お届け先35"),IF(O241="","","●お届け先36"),IF(O247="","","●お届け先37"),IF(O253="","","●お届け先38"),IF(O259="","","●お届け先39"),IF(O265="","","●お届け先40"))</f>
        <v/>
      </c>
      <c r="T34" s="71"/>
      <c r="W34" s="113"/>
      <c r="X34" s="115"/>
      <c r="Y34" s="116"/>
      <c r="Z34" s="116"/>
      <c r="AA34" s="79"/>
      <c r="AL34"/>
      <c r="AM34"/>
      <c r="AN34"/>
      <c r="AO34"/>
      <c r="AP34"/>
      <c r="AQ34"/>
      <c r="AR34"/>
      <c r="AS34"/>
      <c r="AT34"/>
      <c r="AU34"/>
      <c r="AV34"/>
      <c r="AW34"/>
      <c r="AX34"/>
      <c r="AY34"/>
      <c r="AZ34"/>
      <c r="BA34"/>
      <c r="BB34"/>
      <c r="BC34"/>
      <c r="BD34"/>
      <c r="BE34"/>
      <c r="BF34"/>
      <c r="BG34"/>
      <c r="BH34"/>
      <c r="BI34"/>
      <c r="BJ34"/>
    </row>
    <row r="35" spans="2:62" ht="21" customHeight="1" thickTop="1" thickBot="1">
      <c r="B35" s="240"/>
      <c r="C35" s="18" t="s">
        <v>139</v>
      </c>
      <c r="D35" s="188"/>
      <c r="E35" s="189"/>
      <c r="F35" s="189"/>
      <c r="G35" s="189"/>
      <c r="H35" s="189"/>
      <c r="I35" s="189"/>
      <c r="J35" s="190"/>
      <c r="K35" s="23" t="s">
        <v>142</v>
      </c>
      <c r="L35" s="24">
        <f>IF(L34&gt;=10000,0,IF(COUNTIF(DATA!$C$112,"*送料無料*"),0,220)*J34)</f>
        <v>0</v>
      </c>
      <c r="M35" s="119"/>
      <c r="N35" s="75" t="s">
        <v>250</v>
      </c>
      <c r="O35" s="75"/>
      <c r="R35" s="68" t="s">
        <v>68</v>
      </c>
      <c r="S35" s="68" t="str">
        <f>CONCATENATE(IF(O27="","","●お届け先1"),IF(O33="","","●お届け先2"),IF(O39="","","●お届け先3"),IF(O45="","","●お届け先4"),IF(O51="","","●お届け先5"),IF(O57="","","●お届け先6"),IF(O63="","","●お届け先7"),IF(O69="","","●お届け先8"),IF(O75="","","●お届け先9"),IF(O81="","","●お届け先10"),IF(O87="","","●お届け先11"),IF(O93="","","●お届け先12"),IF(O99="","","●お届け先13"),IF(O105="","","●お届け先14"),IF(O111="","","●お届け先15"),IF(O117="","","●お届け先16"),IF(O123="","","●お届け先17"),IF(O129="","","●お届け先18"),IF(O135="","","●お届け先19"),IF(O141="","","●お届け先20"))</f>
        <v/>
      </c>
      <c r="T35" s="71"/>
      <c r="W35" s="113"/>
      <c r="X35" s="115"/>
      <c r="Y35" s="116"/>
      <c r="Z35" s="116"/>
      <c r="AA35" s="79"/>
      <c r="AL35"/>
      <c r="AM35"/>
      <c r="AN35"/>
      <c r="AO35"/>
      <c r="AP35"/>
      <c r="AQ35"/>
      <c r="AR35"/>
      <c r="AS35"/>
      <c r="AT35"/>
      <c r="AU35"/>
      <c r="AV35"/>
      <c r="AW35"/>
      <c r="AX35"/>
      <c r="AY35"/>
      <c r="AZ35"/>
      <c r="BA35"/>
      <c r="BB35"/>
      <c r="BC35"/>
      <c r="BD35"/>
      <c r="BE35"/>
      <c r="BF35"/>
      <c r="BG35"/>
      <c r="BH35"/>
      <c r="BI35"/>
      <c r="BJ35"/>
    </row>
    <row r="36" spans="2:62" ht="21" customHeight="1" thickTop="1" thickBot="1">
      <c r="B36" s="241"/>
      <c r="C36" s="30" t="s">
        <v>556</v>
      </c>
      <c r="D36" s="194"/>
      <c r="E36" s="195"/>
      <c r="F36" s="195"/>
      <c r="G36" s="195"/>
      <c r="H36" s="195"/>
      <c r="I36" s="195"/>
      <c r="J36" s="196"/>
      <c r="K36" s="25" t="s">
        <v>419</v>
      </c>
      <c r="L36" s="26">
        <f>L34+L35</f>
        <v>0</v>
      </c>
      <c r="M36" s="119"/>
      <c r="N36" s="85">
        <f>IF(DATA!$H$112,L34+J34*IF($L$22&gt;0,DATA!P100,0),0)</f>
        <v>0</v>
      </c>
      <c r="O36" s="75"/>
      <c r="R36" s="68" t="s">
        <v>457</v>
      </c>
      <c r="S36" s="68" t="str">
        <f>CONCATENATE(IF(O147="","","●お届け先21"),IF(O153="","","●お届け先22"),IF(O159="","","●お届け先23"),IF(O165="","","●お届け先24"),IF(O171="","","●お届け先25"),IF(O177="","","●お届け先26"),IF(O183="","","●お届け先27"),IF(O189="","","●お届け先28"),IF(O195="","","●お届け先29"),IF(O201="","","●お届け先30"),IF(O207="","","●お届け先31"),IF(O213="","","●お届け先32"),IF(O219="","","●お届け先33"),IF(O225="","","●お届け先34"),IF(O231="","","●お届け先35"),IF(O237="","","●お届け先36"),IF(O243="","","●お届け先37"),IF(O249="","","●お届け先38"),IF(O255="","","●お届け先39"),IF(O261="","","●お届け先40"))</f>
        <v/>
      </c>
      <c r="T36" s="71"/>
      <c r="W36" s="113"/>
      <c r="X36" s="115"/>
      <c r="Y36" s="116"/>
      <c r="Z36" s="116"/>
      <c r="AA36" s="79"/>
      <c r="AL36"/>
      <c r="AM36"/>
      <c r="AN36"/>
      <c r="AO36"/>
      <c r="AP36"/>
      <c r="AQ36"/>
      <c r="AR36"/>
      <c r="AS36"/>
      <c r="AT36"/>
      <c r="AU36"/>
      <c r="AV36"/>
      <c r="AW36"/>
      <c r="AX36"/>
      <c r="AY36"/>
      <c r="AZ36"/>
      <c r="BA36"/>
      <c r="BB36"/>
      <c r="BC36"/>
      <c r="BD36"/>
      <c r="BE36"/>
      <c r="BF36"/>
      <c r="BG36"/>
      <c r="BH36"/>
      <c r="BI36"/>
      <c r="BJ36"/>
    </row>
    <row r="37" spans="2:62" ht="21" customHeight="1" thickTop="1" thickBot="1">
      <c r="B37" s="39" t="str">
        <f>IF(DATA!$H$112=FALSE,"",IF(AND(INPUT!D32="",INPUT!D33="",INPUT!F34="",INPUT!D35="",INPUT!D36=""),"",$S$25))</f>
        <v/>
      </c>
      <c r="C37" s="36"/>
      <c r="D37" s="35"/>
      <c r="E37" s="35"/>
      <c r="F37" s="35"/>
      <c r="G37" s="35"/>
      <c r="H37" s="35"/>
      <c r="I37" s="37"/>
      <c r="J37" s="35"/>
      <c r="K37" s="38" t="str">
        <f>IF(DATA!L112="","",INPUT!$S$26)</f>
        <v/>
      </c>
      <c r="L37" s="137" t="s">
        <v>305</v>
      </c>
      <c r="M37" s="75"/>
      <c r="N37" s="75" t="s">
        <v>525</v>
      </c>
      <c r="O37" s="75" t="str">
        <f>IF(AND(J34&gt;0,DATA!$B$112=1),$S$27,"")</f>
        <v/>
      </c>
      <c r="R37" s="68" t="s">
        <v>431</v>
      </c>
      <c r="S37" s="68" t="str">
        <f>CONCATENATE(IF(O26="","","●お届け先1"),IF(O32="","","●お届け先2"),IF(O38="","","●お届け先3"),IF(O44="","","●お届け先4"),IF(O50="","","●お届け先5"),IF(O56="","","●お届け先6"),IF(O62="","","●お届け先7"),IF(O68="","","●お届け先8"),IF(O74="","","●お届け先9"),IF(O80="","","●お届け先10"),IF(O86="","","●お届け先11"),IF(O92="","","●お届け先12"),IF(O98="","","●お届け先13"),IF(O104="","","●お届け先14"),IF(O110="","","●お届け先15"),IF(O116="","","●お届け先16"),IF(O122="","","●お届け先17"),IF(O128="","","●お届け先18"),IF(O134="","","●お届け先19"),IF(O140="","","●お届け先20"))</f>
        <v/>
      </c>
      <c r="T37" s="71"/>
      <c r="W37" s="59"/>
      <c r="X37" s="115"/>
      <c r="Y37" s="116"/>
      <c r="Z37" s="116"/>
      <c r="AA37" s="79"/>
      <c r="AL37"/>
      <c r="AM37"/>
      <c r="AN37"/>
      <c r="AO37"/>
      <c r="AP37"/>
      <c r="AQ37"/>
      <c r="AR37"/>
      <c r="AS37"/>
      <c r="AT37"/>
      <c r="AU37"/>
      <c r="AV37"/>
      <c r="AW37"/>
      <c r="AX37"/>
      <c r="AY37"/>
      <c r="AZ37"/>
      <c r="BA37"/>
      <c r="BB37"/>
      <c r="BC37"/>
      <c r="BD37"/>
      <c r="BE37"/>
      <c r="BF37"/>
      <c r="BG37"/>
      <c r="BH37"/>
      <c r="BI37"/>
      <c r="BJ37"/>
    </row>
    <row r="38" spans="2:62" ht="21" customHeight="1" thickTop="1" thickBot="1">
      <c r="B38" s="237">
        <v>3</v>
      </c>
      <c r="C38" s="17" t="s">
        <v>299</v>
      </c>
      <c r="D38" s="197"/>
      <c r="E38" s="198"/>
      <c r="F38" s="198"/>
      <c r="G38" s="198"/>
      <c r="H38" s="199"/>
      <c r="I38" s="96" t="s">
        <v>435</v>
      </c>
      <c r="J38" s="185"/>
      <c r="K38" s="186"/>
      <c r="L38" s="187"/>
      <c r="M38" s="75"/>
      <c r="N38" s="75" t="s">
        <v>386</v>
      </c>
      <c r="O38" s="75" t="str">
        <f>IF(AND(OR(DATA!$B$113=1,DATA!$D$113=1),J140=0,OR(ISBLANK(D38)=FALSE,ISBLANK(D39)=FALSE,ISBLANK(D40)=FALSE,ISBLANK(F40)=FALSE,ISBLANK(D41)=FALSE,ISBLANK(D42)=FALSE,DATA!$H$113)),$S$27,"")</f>
        <v/>
      </c>
      <c r="R38" s="68" t="s">
        <v>429</v>
      </c>
      <c r="S38" s="68" t="str">
        <f>CONCATENATE(IF(O146="","","●お届け先21"),IF(O152="","","●お届け先22"),IF(O158="","","●お届け先23"),IF(O164="","","●お届け先24"),IF(O170="","","●お届け先25"),IF(O176="","","●お届け先26"),IF(O182="","","●お届け先27"),IF(O188="","","●お届け先28"),IF(O194="","","●お届け先29"),IF(O200="","","●お届け先30"),IF(O206="","","●お届け先31"),IF(O212="","","●お届け先32"),IF(O218="","","●お届け先33"),IF(O224="","","●お届け先34"),IF(O230="","","●お届け先35"),IF(O236="","","●お届け先36"),IF(O242="","","●お届け先37"),IF(O248="","","●お届け先38"),IF(O254="","","●お届け先39"),IF(O260="","","●お届け先40"))</f>
        <v/>
      </c>
      <c r="T38" s="71"/>
      <c r="W38" s="59"/>
      <c r="X38" s="115"/>
      <c r="Y38" s="116"/>
      <c r="Z38" s="116"/>
      <c r="AA38" s="79"/>
      <c r="AL38"/>
      <c r="AM38"/>
      <c r="AN38"/>
      <c r="AO38"/>
      <c r="AP38"/>
      <c r="AQ38"/>
      <c r="AR38"/>
      <c r="AS38"/>
      <c r="AT38"/>
      <c r="AU38"/>
      <c r="AV38"/>
      <c r="AW38"/>
      <c r="AX38"/>
      <c r="AY38"/>
      <c r="AZ38"/>
      <c r="BA38"/>
      <c r="BB38"/>
      <c r="BC38"/>
      <c r="BD38"/>
      <c r="BE38"/>
      <c r="BF38"/>
      <c r="BG38"/>
      <c r="BH38"/>
      <c r="BI38"/>
      <c r="BJ38"/>
    </row>
    <row r="39" spans="2:62" ht="21" customHeight="1" thickTop="1" thickBot="1">
      <c r="B39" s="240"/>
      <c r="C39" s="18" t="s">
        <v>204</v>
      </c>
      <c r="D39" s="188"/>
      <c r="E39" s="189"/>
      <c r="F39" s="189"/>
      <c r="G39" s="189"/>
      <c r="H39" s="190"/>
      <c r="I39" s="19" t="s">
        <v>638</v>
      </c>
      <c r="J39" s="191"/>
      <c r="K39" s="192"/>
      <c r="L39" s="193"/>
      <c r="M39" s="75"/>
      <c r="N39" s="75" t="s">
        <v>465</v>
      </c>
      <c r="O39" s="75" t="str">
        <f>IF(AND(J40&gt;0,DATA!$H$113=FALSE,OR(D38="",D39="",D40="",F40="",D41="")),$S$28,"")</f>
        <v/>
      </c>
      <c r="T39" s="71"/>
      <c r="W39" s="59"/>
      <c r="X39" s="115"/>
      <c r="Y39" s="116"/>
      <c r="Z39" s="116"/>
      <c r="AA39" s="79"/>
      <c r="AL39"/>
      <c r="AM39"/>
      <c r="AN39"/>
      <c r="AO39"/>
      <c r="AP39"/>
      <c r="AQ39"/>
      <c r="AR39"/>
      <c r="AS39"/>
      <c r="AT39"/>
      <c r="AU39"/>
      <c r="AV39"/>
      <c r="AW39"/>
      <c r="AX39"/>
      <c r="AY39"/>
      <c r="AZ39"/>
      <c r="BA39"/>
      <c r="BB39"/>
      <c r="BC39"/>
      <c r="BD39"/>
      <c r="BE39"/>
      <c r="BF39"/>
      <c r="BG39"/>
      <c r="BH39"/>
      <c r="BI39"/>
      <c r="BJ39"/>
    </row>
    <row r="40" spans="2:62" ht="21" customHeight="1" thickTop="1" thickBot="1">
      <c r="B40" s="240"/>
      <c r="C40" s="18" t="s">
        <v>301</v>
      </c>
      <c r="D40" s="61"/>
      <c r="E40" s="20" t="s">
        <v>680</v>
      </c>
      <c r="F40" s="188"/>
      <c r="G40" s="189"/>
      <c r="H40" s="190"/>
      <c r="I40" s="19" t="s">
        <v>364</v>
      </c>
      <c r="J40" s="130">
        <f>M40</f>
        <v>0</v>
      </c>
      <c r="K40" s="21" t="s">
        <v>185</v>
      </c>
      <c r="L40" s="22">
        <f>DATA!$F$113*INPUT!J40</f>
        <v>0</v>
      </c>
      <c r="M40" s="131">
        <v>0</v>
      </c>
      <c r="N40" s="75" t="s">
        <v>427</v>
      </c>
      <c r="O40" s="75"/>
      <c r="T40" s="71"/>
      <c r="W40" s="59"/>
      <c r="X40" s="115"/>
      <c r="Y40" s="116"/>
      <c r="Z40" s="116"/>
      <c r="AA40" s="79"/>
      <c r="AL40"/>
      <c r="AM40"/>
      <c r="AN40"/>
      <c r="AO40"/>
      <c r="AP40"/>
      <c r="AQ40"/>
      <c r="AR40"/>
      <c r="AS40"/>
      <c r="AT40"/>
      <c r="AU40"/>
      <c r="AV40"/>
      <c r="AW40"/>
      <c r="AX40"/>
      <c r="AY40"/>
      <c r="AZ40"/>
      <c r="BA40"/>
      <c r="BB40"/>
      <c r="BC40"/>
      <c r="BD40"/>
      <c r="BE40"/>
      <c r="BF40"/>
      <c r="BG40"/>
      <c r="BH40"/>
      <c r="BI40"/>
      <c r="BJ40"/>
    </row>
    <row r="41" spans="2:62" ht="21" customHeight="1" thickTop="1" thickBot="1">
      <c r="B41" s="240"/>
      <c r="C41" s="18" t="s">
        <v>139</v>
      </c>
      <c r="D41" s="188"/>
      <c r="E41" s="189"/>
      <c r="F41" s="189"/>
      <c r="G41" s="189"/>
      <c r="H41" s="189"/>
      <c r="I41" s="189"/>
      <c r="J41" s="190"/>
      <c r="K41" s="23" t="s">
        <v>142</v>
      </c>
      <c r="L41" s="24">
        <f>IF(L40&gt;=10000,0,IF(COUNTIF(DATA!$C$113,"*送料無料*"),0,220)*J40)</f>
        <v>0</v>
      </c>
      <c r="M41" s="119"/>
      <c r="N41" s="75" t="s">
        <v>250</v>
      </c>
      <c r="O41" s="75"/>
      <c r="T41" s="71"/>
      <c r="W41" s="52"/>
      <c r="X41" s="115"/>
      <c r="Y41" s="116"/>
      <c r="Z41" s="116"/>
      <c r="AA41" s="79"/>
      <c r="AL41"/>
      <c r="AM41"/>
      <c r="AN41"/>
      <c r="AO41"/>
      <c r="AP41"/>
      <c r="AQ41"/>
      <c r="AR41"/>
      <c r="AS41"/>
      <c r="AT41"/>
      <c r="AU41"/>
      <c r="AV41"/>
      <c r="AW41"/>
      <c r="AX41"/>
      <c r="AY41"/>
      <c r="AZ41"/>
      <c r="BA41"/>
      <c r="BB41"/>
      <c r="BC41"/>
      <c r="BD41"/>
      <c r="BE41"/>
      <c r="BF41"/>
      <c r="BG41"/>
      <c r="BH41"/>
      <c r="BI41"/>
      <c r="BJ41"/>
    </row>
    <row r="42" spans="2:62" ht="21" customHeight="1" thickTop="1" thickBot="1">
      <c r="B42" s="241"/>
      <c r="C42" s="30" t="s">
        <v>556</v>
      </c>
      <c r="D42" s="194"/>
      <c r="E42" s="195"/>
      <c r="F42" s="195"/>
      <c r="G42" s="195"/>
      <c r="H42" s="195"/>
      <c r="I42" s="195"/>
      <c r="J42" s="196"/>
      <c r="K42" s="25" t="s">
        <v>419</v>
      </c>
      <c r="L42" s="26">
        <f>L40+L41</f>
        <v>0</v>
      </c>
      <c r="M42" s="119"/>
      <c r="N42" s="85">
        <f>IF(DATA!$H$113,L40+J40*IF($L$22&gt;0,DATA!P100,0),0)</f>
        <v>0</v>
      </c>
      <c r="O42" s="75"/>
      <c r="T42" s="71"/>
      <c r="W42" s="59"/>
      <c r="X42" s="115"/>
      <c r="Y42" s="116"/>
      <c r="Z42" s="116"/>
      <c r="AA42" s="79"/>
      <c r="AL42"/>
      <c r="AM42"/>
      <c r="AN42"/>
      <c r="AO42"/>
      <c r="AP42"/>
      <c r="AQ42"/>
      <c r="AR42"/>
      <c r="AS42"/>
      <c r="AT42"/>
      <c r="AU42"/>
      <c r="AV42"/>
      <c r="AW42"/>
      <c r="AX42"/>
      <c r="AY42"/>
      <c r="AZ42"/>
      <c r="BA42"/>
      <c r="BB42"/>
      <c r="BC42"/>
      <c r="BD42"/>
      <c r="BE42"/>
      <c r="BF42"/>
      <c r="BG42"/>
      <c r="BH42"/>
      <c r="BI42"/>
      <c r="BJ42"/>
    </row>
    <row r="43" spans="2:62" ht="21" customHeight="1" thickTop="1" thickBot="1">
      <c r="B43" s="39" t="str">
        <f>IF(DATA!$H$113=FALSE,"",IF(AND(INPUT!D38="",INPUT!D39="",INPUT!F40="",INPUT!D41="",INPUT!D42=""),"",$S$25))</f>
        <v/>
      </c>
      <c r="C43" s="36"/>
      <c r="D43" s="35"/>
      <c r="E43" s="35"/>
      <c r="F43" s="35"/>
      <c r="G43" s="35"/>
      <c r="H43" s="35"/>
      <c r="I43" s="37"/>
      <c r="J43" s="35"/>
      <c r="K43" s="38" t="str">
        <f>IF(DATA!L113="","",INPUT!$S$26)</f>
        <v/>
      </c>
      <c r="L43" s="137" t="s">
        <v>305</v>
      </c>
      <c r="M43" s="75"/>
      <c r="N43" s="75" t="s">
        <v>525</v>
      </c>
      <c r="O43" s="75" t="str">
        <f>IF(AND(J40&gt;0,DATA!$B$113=1),$S$27,"")</f>
        <v/>
      </c>
      <c r="T43" s="71"/>
      <c r="W43" s="59"/>
      <c r="X43" s="115"/>
      <c r="Y43" s="116"/>
      <c r="Z43" s="116"/>
      <c r="AA43" s="79"/>
      <c r="AL43"/>
      <c r="AM43"/>
      <c r="AN43"/>
      <c r="AO43"/>
      <c r="AP43"/>
      <c r="AQ43"/>
      <c r="AR43"/>
      <c r="AS43"/>
      <c r="AT43"/>
      <c r="AU43"/>
      <c r="AV43"/>
      <c r="AW43"/>
      <c r="AX43"/>
      <c r="AY43"/>
      <c r="AZ43"/>
      <c r="BA43"/>
      <c r="BB43"/>
      <c r="BC43"/>
      <c r="BD43"/>
      <c r="BE43"/>
      <c r="BF43"/>
      <c r="BG43"/>
      <c r="BH43"/>
      <c r="BI43"/>
      <c r="BJ43"/>
    </row>
    <row r="44" spans="2:62" ht="21" customHeight="1" thickTop="1" thickBot="1">
      <c r="B44" s="237">
        <v>4</v>
      </c>
      <c r="C44" s="17" t="s">
        <v>299</v>
      </c>
      <c r="D44" s="197"/>
      <c r="E44" s="198"/>
      <c r="F44" s="198"/>
      <c r="G44" s="198"/>
      <c r="H44" s="199"/>
      <c r="I44" s="96" t="s">
        <v>435</v>
      </c>
      <c r="J44" s="185"/>
      <c r="K44" s="186"/>
      <c r="L44" s="187"/>
      <c r="M44" s="75"/>
      <c r="N44" s="75" t="s">
        <v>386</v>
      </c>
      <c r="O44" s="75" t="str">
        <f>IF(AND(OR(DATA!$B$114=1,DATA!$D$114=1),J146=0,OR(ISBLANK(D44)=FALSE,ISBLANK(D45)=FALSE,ISBLANK(D46)=FALSE,ISBLANK(F46)=FALSE,ISBLANK(D47)=FALSE,ISBLANK(D48)=FALSE,DATA!$H$114)),$S$27,"")</f>
        <v/>
      </c>
      <c r="T44" s="71"/>
      <c r="W44" s="59"/>
      <c r="X44" s="115"/>
      <c r="Y44" s="116"/>
      <c r="Z44" s="116"/>
      <c r="AA44" s="79"/>
      <c r="AL44"/>
      <c r="AM44"/>
      <c r="AN44"/>
      <c r="AO44"/>
      <c r="AP44"/>
      <c r="AQ44"/>
      <c r="AR44"/>
      <c r="AS44"/>
      <c r="AT44"/>
      <c r="AU44"/>
      <c r="AV44"/>
      <c r="AW44"/>
      <c r="AX44"/>
      <c r="AY44"/>
      <c r="AZ44"/>
      <c r="BA44"/>
      <c r="BB44"/>
      <c r="BC44"/>
      <c r="BD44"/>
      <c r="BE44"/>
      <c r="BF44"/>
      <c r="BG44"/>
      <c r="BH44"/>
      <c r="BI44"/>
      <c r="BJ44"/>
    </row>
    <row r="45" spans="2:62" ht="21" customHeight="1" thickTop="1" thickBot="1">
      <c r="B45" s="240"/>
      <c r="C45" s="18" t="s">
        <v>204</v>
      </c>
      <c r="D45" s="188"/>
      <c r="E45" s="189"/>
      <c r="F45" s="189"/>
      <c r="G45" s="189"/>
      <c r="H45" s="190"/>
      <c r="I45" s="19" t="s">
        <v>638</v>
      </c>
      <c r="J45" s="191"/>
      <c r="K45" s="192"/>
      <c r="L45" s="193"/>
      <c r="M45" s="75"/>
      <c r="N45" s="75" t="s">
        <v>465</v>
      </c>
      <c r="O45" s="75" t="str">
        <f>IF(AND(J46&gt;0,DATA!$H$114=FALSE,OR(D44="",D45="",D46="",F46="",D47="")),$S$28,"")</f>
        <v/>
      </c>
      <c r="T45" s="71"/>
      <c r="W45" s="52"/>
      <c r="X45" s="115"/>
      <c r="Y45" s="116"/>
      <c r="Z45" s="116"/>
      <c r="AA45" s="79"/>
      <c r="AL45"/>
      <c r="AM45"/>
      <c r="AN45"/>
      <c r="AO45"/>
      <c r="AP45"/>
      <c r="AQ45"/>
      <c r="AR45"/>
      <c r="AS45"/>
      <c r="AT45"/>
      <c r="AU45"/>
      <c r="AV45"/>
      <c r="AW45"/>
      <c r="AX45"/>
      <c r="AY45"/>
      <c r="AZ45"/>
      <c r="BA45"/>
      <c r="BB45"/>
      <c r="BC45"/>
      <c r="BD45"/>
      <c r="BE45"/>
      <c r="BF45"/>
      <c r="BG45"/>
      <c r="BH45"/>
      <c r="BI45"/>
      <c r="BJ45"/>
    </row>
    <row r="46" spans="2:62" ht="21" customHeight="1" thickTop="1" thickBot="1">
      <c r="B46" s="240"/>
      <c r="C46" s="18" t="s">
        <v>301</v>
      </c>
      <c r="D46" s="61"/>
      <c r="E46" s="20" t="s">
        <v>680</v>
      </c>
      <c r="F46" s="188"/>
      <c r="G46" s="189"/>
      <c r="H46" s="190"/>
      <c r="I46" s="19" t="s">
        <v>364</v>
      </c>
      <c r="J46" s="130">
        <f>M46</f>
        <v>0</v>
      </c>
      <c r="K46" s="21" t="s">
        <v>185</v>
      </c>
      <c r="L46" s="22">
        <f>DATA!$F$114*INPUT!J46</f>
        <v>0</v>
      </c>
      <c r="M46" s="131">
        <v>0</v>
      </c>
      <c r="N46" s="75" t="s">
        <v>427</v>
      </c>
      <c r="T46" s="71"/>
      <c r="W46" s="59"/>
      <c r="X46" s="115"/>
      <c r="Y46" s="116"/>
      <c r="Z46" s="116"/>
      <c r="AA46" s="79"/>
      <c r="AL46"/>
      <c r="AM46"/>
      <c r="AN46"/>
      <c r="AO46"/>
      <c r="AP46"/>
      <c r="AQ46"/>
      <c r="AR46"/>
      <c r="AS46"/>
      <c r="AT46"/>
      <c r="AU46"/>
      <c r="AV46"/>
      <c r="AW46"/>
      <c r="AX46"/>
      <c r="AY46"/>
      <c r="AZ46"/>
      <c r="BA46"/>
      <c r="BB46"/>
      <c r="BC46"/>
      <c r="BD46"/>
      <c r="BE46"/>
      <c r="BF46"/>
      <c r="BG46"/>
      <c r="BH46"/>
      <c r="BI46"/>
      <c r="BJ46"/>
    </row>
    <row r="47" spans="2:62" ht="21" customHeight="1" thickTop="1" thickBot="1">
      <c r="B47" s="240"/>
      <c r="C47" s="18" t="s">
        <v>139</v>
      </c>
      <c r="D47" s="188"/>
      <c r="E47" s="189"/>
      <c r="F47" s="189"/>
      <c r="G47" s="189"/>
      <c r="H47" s="189"/>
      <c r="I47" s="189"/>
      <c r="J47" s="190"/>
      <c r="K47" s="23" t="s">
        <v>142</v>
      </c>
      <c r="L47" s="24">
        <f>IF(L46&gt;=10000,0,IF(COUNTIF(DATA!$C$114,"*送料無料*"),0,220)*J46)</f>
        <v>0</v>
      </c>
      <c r="M47" s="119"/>
      <c r="N47" s="75" t="s">
        <v>250</v>
      </c>
      <c r="T47" s="71"/>
      <c r="W47" s="59"/>
      <c r="X47" s="115"/>
      <c r="Y47" s="116"/>
      <c r="Z47" s="116"/>
      <c r="AA47" s="79"/>
      <c r="AL47"/>
      <c r="AM47"/>
      <c r="AN47"/>
      <c r="AO47"/>
      <c r="AP47"/>
      <c r="AQ47"/>
      <c r="AR47"/>
      <c r="AS47"/>
      <c r="AT47"/>
      <c r="AU47"/>
      <c r="AV47"/>
      <c r="AW47"/>
      <c r="AX47"/>
      <c r="AY47"/>
      <c r="AZ47"/>
      <c r="BA47"/>
      <c r="BB47"/>
      <c r="BC47"/>
      <c r="BD47"/>
      <c r="BE47"/>
      <c r="BF47"/>
      <c r="BG47"/>
      <c r="BH47"/>
      <c r="BI47"/>
      <c r="BJ47"/>
    </row>
    <row r="48" spans="2:62" ht="21" customHeight="1" thickTop="1" thickBot="1">
      <c r="B48" s="241"/>
      <c r="C48" s="30" t="s">
        <v>556</v>
      </c>
      <c r="D48" s="194"/>
      <c r="E48" s="195"/>
      <c r="F48" s="195"/>
      <c r="G48" s="195"/>
      <c r="H48" s="195"/>
      <c r="I48" s="195"/>
      <c r="J48" s="196"/>
      <c r="K48" s="25" t="s">
        <v>419</v>
      </c>
      <c r="L48" s="26">
        <f>L46+L47</f>
        <v>0</v>
      </c>
      <c r="M48" s="119"/>
      <c r="N48" s="85">
        <f>IF(DATA!$H$114,L46+J46*IF($L$22&gt;0,DATA!P100,0),0)</f>
        <v>0</v>
      </c>
      <c r="T48" s="71"/>
      <c r="W48" s="59"/>
      <c r="X48" s="115"/>
      <c r="Y48" s="116"/>
      <c r="Z48" s="116"/>
      <c r="AA48" s="79"/>
      <c r="AL48"/>
      <c r="AM48"/>
      <c r="AN48"/>
      <c r="AO48"/>
      <c r="AP48"/>
      <c r="AQ48"/>
      <c r="AR48"/>
      <c r="AS48"/>
      <c r="AT48"/>
      <c r="AU48"/>
      <c r="AV48"/>
      <c r="AW48"/>
      <c r="AX48"/>
      <c r="AY48"/>
      <c r="AZ48"/>
      <c r="BA48"/>
      <c r="BB48"/>
      <c r="BC48"/>
      <c r="BD48"/>
      <c r="BE48"/>
      <c r="BF48"/>
      <c r="BG48"/>
      <c r="BH48"/>
      <c r="BI48"/>
      <c r="BJ48"/>
    </row>
    <row r="49" spans="2:62" ht="21" customHeight="1" thickTop="1" thickBot="1">
      <c r="B49" s="39" t="str">
        <f>IF(DATA!$H$114=FALSE,"",IF(AND(INPUT!D44="",INPUT!D45="",INPUT!F46="",INPUT!D47="",INPUT!D48=""),"",$S$25))</f>
        <v/>
      </c>
      <c r="C49" s="36"/>
      <c r="D49" s="35"/>
      <c r="E49" s="35"/>
      <c r="F49" s="35"/>
      <c r="G49" s="35"/>
      <c r="H49" s="35"/>
      <c r="I49" s="37"/>
      <c r="J49" s="35"/>
      <c r="K49" s="38" t="str">
        <f>IF(DATA!L114="","",INPUT!$S$26)</f>
        <v/>
      </c>
      <c r="L49" s="137" t="s">
        <v>305</v>
      </c>
      <c r="M49" s="75"/>
      <c r="N49" s="75" t="s">
        <v>525</v>
      </c>
      <c r="O49" s="75" t="str">
        <f>IF(AND(J46&gt;0,DATA!$B$114=1),$S$27,"")</f>
        <v/>
      </c>
      <c r="T49" s="71"/>
      <c r="X49" s="115"/>
      <c r="Y49" s="116"/>
      <c r="Z49" s="116"/>
      <c r="AA49" s="79"/>
      <c r="AL49"/>
      <c r="AM49"/>
      <c r="AN49"/>
      <c r="AO49"/>
      <c r="AP49"/>
      <c r="AQ49"/>
      <c r="AR49"/>
      <c r="AS49"/>
      <c r="AT49"/>
      <c r="AU49"/>
      <c r="AV49"/>
      <c r="AW49"/>
      <c r="AX49"/>
      <c r="AY49"/>
      <c r="AZ49"/>
      <c r="BA49"/>
      <c r="BB49"/>
      <c r="BC49"/>
      <c r="BD49"/>
      <c r="BE49"/>
      <c r="BF49"/>
      <c r="BG49"/>
      <c r="BH49"/>
      <c r="BI49"/>
      <c r="BJ49"/>
    </row>
    <row r="50" spans="2:62" ht="21" customHeight="1" thickTop="1" thickBot="1">
      <c r="B50" s="237">
        <v>5</v>
      </c>
      <c r="C50" s="17" t="s">
        <v>299</v>
      </c>
      <c r="D50" s="197"/>
      <c r="E50" s="198"/>
      <c r="F50" s="198"/>
      <c r="G50" s="198"/>
      <c r="H50" s="199"/>
      <c r="I50" s="96" t="s">
        <v>435</v>
      </c>
      <c r="J50" s="185"/>
      <c r="K50" s="186"/>
      <c r="L50" s="187"/>
      <c r="M50" s="75"/>
      <c r="N50" s="75" t="s">
        <v>386</v>
      </c>
      <c r="O50" s="75" t="str">
        <f>IF(AND(OR(DATA!$B$115=1,DATA!$D$115=1),J152=0,OR(ISBLANK(D50)=FALSE,ISBLANK(D51)=FALSE,ISBLANK(D52)=FALSE,ISBLANK(F52)=FALSE,ISBLANK(D53)=FALSE,ISBLANK(D54)=FALSE,DATA!$H$115)),$S$27,"")</f>
        <v/>
      </c>
      <c r="T50" s="71"/>
      <c r="W50" s="59"/>
      <c r="X50" s="115"/>
      <c r="Y50" s="116"/>
      <c r="Z50" s="116"/>
      <c r="AA50" s="79"/>
      <c r="AL50"/>
      <c r="AM50"/>
      <c r="AN50"/>
      <c r="AO50"/>
      <c r="AP50"/>
      <c r="AQ50"/>
      <c r="AR50"/>
      <c r="AS50"/>
      <c r="AT50"/>
      <c r="AU50"/>
      <c r="AV50"/>
      <c r="AW50"/>
      <c r="AX50"/>
      <c r="AY50"/>
      <c r="AZ50"/>
      <c r="BA50"/>
      <c r="BB50"/>
      <c r="BC50"/>
      <c r="BD50"/>
      <c r="BE50"/>
      <c r="BF50"/>
      <c r="BG50"/>
      <c r="BH50"/>
      <c r="BI50"/>
      <c r="BJ50"/>
    </row>
    <row r="51" spans="2:62" ht="21" customHeight="1" thickTop="1" thickBot="1">
      <c r="B51" s="240"/>
      <c r="C51" s="18" t="s">
        <v>204</v>
      </c>
      <c r="D51" s="188"/>
      <c r="E51" s="189"/>
      <c r="F51" s="189"/>
      <c r="G51" s="189"/>
      <c r="H51" s="190"/>
      <c r="I51" s="19" t="s">
        <v>638</v>
      </c>
      <c r="J51" s="191"/>
      <c r="K51" s="192"/>
      <c r="L51" s="193"/>
      <c r="M51" s="75"/>
      <c r="N51" s="75" t="s">
        <v>465</v>
      </c>
      <c r="O51" s="75" t="str">
        <f>IF(AND(J52&gt;0,DATA!$H$115=FALSE,OR(D50="",D51="",D52="",F52="",D53="")),$S$28,"")</f>
        <v/>
      </c>
      <c r="T51" s="71"/>
      <c r="W51" s="59"/>
      <c r="X51" s="115"/>
      <c r="Y51" s="116"/>
      <c r="Z51" s="116"/>
      <c r="AA51" s="79"/>
      <c r="AL51"/>
      <c r="AM51"/>
      <c r="AN51"/>
      <c r="AO51"/>
      <c r="AP51"/>
      <c r="AQ51"/>
      <c r="AR51"/>
      <c r="AS51"/>
      <c r="AT51"/>
      <c r="AU51"/>
      <c r="AV51"/>
      <c r="AW51"/>
      <c r="AX51"/>
      <c r="AY51"/>
      <c r="AZ51"/>
      <c r="BA51"/>
      <c r="BB51"/>
      <c r="BC51"/>
      <c r="BD51"/>
      <c r="BE51"/>
      <c r="BF51"/>
      <c r="BG51"/>
      <c r="BH51"/>
      <c r="BI51"/>
      <c r="BJ51"/>
    </row>
    <row r="52" spans="2:62" ht="21" customHeight="1" thickTop="1" thickBot="1">
      <c r="B52" s="240"/>
      <c r="C52" s="18" t="s">
        <v>301</v>
      </c>
      <c r="D52" s="61"/>
      <c r="E52" s="20" t="s">
        <v>680</v>
      </c>
      <c r="F52" s="188"/>
      <c r="G52" s="189"/>
      <c r="H52" s="190"/>
      <c r="I52" s="19" t="s">
        <v>364</v>
      </c>
      <c r="J52" s="130">
        <f>M52</f>
        <v>0</v>
      </c>
      <c r="K52" s="21" t="s">
        <v>185</v>
      </c>
      <c r="L52" s="22">
        <f>DATA!$F$115*INPUT!J52</f>
        <v>0</v>
      </c>
      <c r="M52" s="131">
        <v>0</v>
      </c>
      <c r="N52" s="75" t="s">
        <v>427</v>
      </c>
      <c r="T52" s="71"/>
      <c r="W52" s="52"/>
      <c r="X52" s="115"/>
      <c r="Y52" s="116"/>
      <c r="Z52" s="116"/>
      <c r="AA52" s="79"/>
      <c r="AL52"/>
      <c r="AM52"/>
      <c r="AN52"/>
      <c r="AO52"/>
      <c r="AP52"/>
      <c r="AQ52"/>
      <c r="AR52"/>
      <c r="AS52"/>
      <c r="AT52"/>
      <c r="AU52"/>
      <c r="AV52"/>
      <c r="AW52"/>
      <c r="AX52"/>
      <c r="AY52"/>
      <c r="AZ52"/>
      <c r="BA52"/>
      <c r="BB52"/>
      <c r="BC52"/>
      <c r="BD52"/>
      <c r="BE52"/>
      <c r="BF52"/>
      <c r="BG52"/>
      <c r="BH52"/>
      <c r="BI52"/>
      <c r="BJ52"/>
    </row>
    <row r="53" spans="2:62" ht="21" customHeight="1" thickTop="1" thickBot="1">
      <c r="B53" s="240"/>
      <c r="C53" s="18" t="s">
        <v>139</v>
      </c>
      <c r="D53" s="188"/>
      <c r="E53" s="189"/>
      <c r="F53" s="189"/>
      <c r="G53" s="189"/>
      <c r="H53" s="189"/>
      <c r="I53" s="189"/>
      <c r="J53" s="190"/>
      <c r="K53" s="23" t="s">
        <v>142</v>
      </c>
      <c r="L53" s="24">
        <f>IF(L52&gt;=10000,0,IF(COUNTIF(DATA!$C$115,"*送料無料*"),0,220)*J52)</f>
        <v>0</v>
      </c>
      <c r="M53" s="119"/>
      <c r="N53" s="75" t="s">
        <v>250</v>
      </c>
      <c r="T53" s="71"/>
      <c r="W53" s="52"/>
      <c r="X53" s="115"/>
      <c r="Y53" s="116"/>
      <c r="Z53" s="116"/>
      <c r="AA53" s="79"/>
      <c r="AL53"/>
      <c r="AM53"/>
      <c r="AN53"/>
      <c r="AO53"/>
      <c r="AP53"/>
      <c r="AQ53"/>
      <c r="AR53"/>
      <c r="AS53"/>
      <c r="AT53"/>
      <c r="AU53"/>
      <c r="AV53"/>
      <c r="AW53"/>
      <c r="AX53"/>
      <c r="AY53"/>
      <c r="AZ53"/>
      <c r="BA53"/>
      <c r="BB53"/>
      <c r="BC53"/>
      <c r="BD53"/>
      <c r="BE53"/>
      <c r="BF53"/>
      <c r="BG53"/>
      <c r="BH53"/>
      <c r="BI53"/>
      <c r="BJ53"/>
    </row>
    <row r="54" spans="2:62" ht="21" customHeight="1" thickTop="1" thickBot="1">
      <c r="B54" s="241"/>
      <c r="C54" s="30" t="s">
        <v>556</v>
      </c>
      <c r="D54" s="194"/>
      <c r="E54" s="195"/>
      <c r="F54" s="195"/>
      <c r="G54" s="195"/>
      <c r="H54" s="195"/>
      <c r="I54" s="195"/>
      <c r="J54" s="196"/>
      <c r="K54" s="25" t="s">
        <v>419</v>
      </c>
      <c r="L54" s="26">
        <f>L52+L53</f>
        <v>0</v>
      </c>
      <c r="M54" s="119"/>
      <c r="N54" s="85">
        <f>IF(DATA!$H$115,L52+J52*IF($L$22&gt;0,DATA!P100,0),0)</f>
        <v>0</v>
      </c>
      <c r="T54" s="71"/>
      <c r="X54" s="115"/>
      <c r="Y54" s="116"/>
      <c r="Z54" s="116"/>
      <c r="AA54" s="79"/>
      <c r="AL54"/>
      <c r="AM54"/>
      <c r="AN54"/>
      <c r="AO54"/>
      <c r="AP54"/>
      <c r="AQ54"/>
      <c r="AR54"/>
      <c r="AS54"/>
      <c r="AT54"/>
      <c r="AU54"/>
      <c r="AV54"/>
      <c r="AW54"/>
      <c r="AX54"/>
      <c r="AY54"/>
      <c r="AZ54"/>
      <c r="BA54"/>
      <c r="BB54"/>
      <c r="BC54"/>
      <c r="BD54"/>
      <c r="BE54"/>
      <c r="BF54"/>
      <c r="BG54"/>
      <c r="BH54"/>
      <c r="BI54"/>
      <c r="BJ54"/>
    </row>
    <row r="55" spans="2:62" ht="21" customHeight="1" thickTop="1" thickBot="1">
      <c r="B55" s="39" t="str">
        <f>IF(DATA!$H$115=FALSE,"",IF(AND(INPUT!D50="",INPUT!D51="",INPUT!F52="",INPUT!D53="",INPUT!D54=""),"",$S$25))</f>
        <v/>
      </c>
      <c r="C55" s="36"/>
      <c r="D55" s="35"/>
      <c r="E55" s="35"/>
      <c r="F55" s="35"/>
      <c r="G55" s="35"/>
      <c r="H55" s="35"/>
      <c r="I55" s="37"/>
      <c r="J55" s="35"/>
      <c r="K55" s="38" t="str">
        <f>IF(DATA!L115="","",INPUT!$S$26)</f>
        <v/>
      </c>
      <c r="L55" s="137" t="s">
        <v>305</v>
      </c>
      <c r="M55" s="75"/>
      <c r="N55" s="75" t="s">
        <v>525</v>
      </c>
      <c r="O55" s="75" t="str">
        <f>IF(AND(J52&gt;0,DATA!$B$115=1),$S$27,"")</f>
        <v/>
      </c>
      <c r="T55" s="71"/>
      <c r="X55" s="115"/>
      <c r="Y55" s="116"/>
      <c r="Z55" s="116"/>
      <c r="AA55" s="79"/>
      <c r="AL55"/>
      <c r="AM55"/>
      <c r="AN55"/>
      <c r="AO55"/>
      <c r="AP55"/>
      <c r="AQ55"/>
      <c r="AR55"/>
      <c r="AS55"/>
      <c r="AT55"/>
      <c r="AU55"/>
      <c r="AV55"/>
      <c r="AW55"/>
      <c r="AX55"/>
      <c r="AY55"/>
      <c r="AZ55"/>
      <c r="BA55"/>
      <c r="BB55"/>
      <c r="BC55"/>
      <c r="BD55"/>
      <c r="BE55"/>
      <c r="BF55"/>
      <c r="BG55"/>
      <c r="BH55"/>
      <c r="BI55"/>
      <c r="BJ55"/>
    </row>
    <row r="56" spans="2:62" ht="21" customHeight="1">
      <c r="B56" s="237">
        <v>6</v>
      </c>
      <c r="C56" s="17" t="s">
        <v>299</v>
      </c>
      <c r="D56" s="197"/>
      <c r="E56" s="198"/>
      <c r="F56" s="198"/>
      <c r="G56" s="198"/>
      <c r="H56" s="199"/>
      <c r="I56" s="96" t="s">
        <v>435</v>
      </c>
      <c r="J56" s="185"/>
      <c r="K56" s="186"/>
      <c r="L56" s="187"/>
      <c r="M56" s="75"/>
      <c r="N56" s="75" t="s">
        <v>386</v>
      </c>
      <c r="O56" s="75" t="str">
        <f>IF(AND(OR(DATA!$B$116=1,DATA!$D$116=1),J158=0,OR(ISBLANK(D56)=FALSE,ISBLANK(D57)=FALSE,ISBLANK(D58)=FALSE,ISBLANK(F58)=FALSE,ISBLANK(D59)=FALSE,ISBLANK(D60)=FALSE,DATA!$H$116)),$S$27,"")</f>
        <v/>
      </c>
      <c r="X56" s="115"/>
      <c r="Y56" s="116"/>
      <c r="Z56" s="116"/>
      <c r="AA56" s="79"/>
      <c r="AL56"/>
      <c r="AM56"/>
      <c r="AN56"/>
      <c r="AO56"/>
      <c r="AP56"/>
      <c r="AQ56"/>
      <c r="AR56"/>
      <c r="AS56"/>
      <c r="AT56"/>
      <c r="AU56"/>
      <c r="AV56"/>
      <c r="AW56"/>
      <c r="AX56"/>
      <c r="AY56"/>
      <c r="AZ56"/>
      <c r="BA56"/>
      <c r="BB56"/>
      <c r="BC56"/>
      <c r="BD56"/>
      <c r="BE56"/>
      <c r="BF56"/>
      <c r="BG56"/>
      <c r="BH56"/>
      <c r="BI56"/>
      <c r="BJ56"/>
    </row>
    <row r="57" spans="2:62" ht="21" customHeight="1" thickBot="1">
      <c r="B57" s="240"/>
      <c r="C57" s="18" t="s">
        <v>204</v>
      </c>
      <c r="D57" s="188"/>
      <c r="E57" s="189"/>
      <c r="F57" s="189"/>
      <c r="G57" s="189"/>
      <c r="H57" s="190"/>
      <c r="I57" s="19" t="s">
        <v>638</v>
      </c>
      <c r="J57" s="191"/>
      <c r="K57" s="192"/>
      <c r="L57" s="193"/>
      <c r="M57" s="75"/>
      <c r="N57" s="75" t="s">
        <v>465</v>
      </c>
      <c r="O57" s="75" t="str">
        <f>IF(AND(J58&gt;0,DATA!$H$116=FALSE,OR(D56="",D57="",D58="",F58="",D59="")),$S$28,"")</f>
        <v/>
      </c>
      <c r="X57" s="115"/>
      <c r="Y57" s="116"/>
      <c r="Z57" s="116"/>
      <c r="AA57" s="79"/>
      <c r="AL57"/>
      <c r="AM57"/>
      <c r="AN57"/>
      <c r="AO57"/>
      <c r="AP57"/>
      <c r="AQ57"/>
      <c r="AR57"/>
      <c r="AS57"/>
      <c r="AT57"/>
      <c r="AU57"/>
      <c r="AV57"/>
      <c r="AW57"/>
      <c r="AX57"/>
      <c r="AY57"/>
      <c r="AZ57"/>
      <c r="BA57"/>
      <c r="BB57"/>
      <c r="BC57"/>
      <c r="BD57"/>
      <c r="BE57"/>
      <c r="BF57"/>
      <c r="BG57"/>
      <c r="BH57"/>
      <c r="BI57"/>
      <c r="BJ57"/>
    </row>
    <row r="58" spans="2:62" ht="21" customHeight="1" thickTop="1" thickBot="1">
      <c r="B58" s="240"/>
      <c r="C58" s="18" t="s">
        <v>301</v>
      </c>
      <c r="D58" s="61"/>
      <c r="E58" s="62" t="s">
        <v>680</v>
      </c>
      <c r="F58" s="188"/>
      <c r="G58" s="189"/>
      <c r="H58" s="190"/>
      <c r="I58" s="19" t="s">
        <v>364</v>
      </c>
      <c r="J58" s="130">
        <f>M58</f>
        <v>0</v>
      </c>
      <c r="K58" s="21" t="s">
        <v>185</v>
      </c>
      <c r="L58" s="22">
        <f>DATA!$F$116*INPUT!J58</f>
        <v>0</v>
      </c>
      <c r="M58" s="131">
        <v>0</v>
      </c>
      <c r="N58" s="75" t="s">
        <v>427</v>
      </c>
      <c r="T58" s="71"/>
      <c r="X58" s="115"/>
      <c r="Y58" s="116"/>
      <c r="Z58" s="116"/>
      <c r="AA58" s="79"/>
      <c r="AL58"/>
      <c r="AM58"/>
      <c r="AN58"/>
      <c r="AO58"/>
      <c r="AP58"/>
      <c r="AQ58"/>
      <c r="AR58"/>
      <c r="AS58"/>
      <c r="AT58"/>
      <c r="AU58"/>
      <c r="AV58"/>
      <c r="AW58"/>
      <c r="AX58"/>
      <c r="AY58"/>
      <c r="AZ58"/>
      <c r="BA58"/>
      <c r="BB58"/>
      <c r="BC58"/>
      <c r="BD58"/>
      <c r="BE58"/>
      <c r="BF58"/>
      <c r="BG58"/>
      <c r="BH58"/>
      <c r="BI58"/>
      <c r="BJ58"/>
    </row>
    <row r="59" spans="2:62" ht="21" customHeight="1" thickTop="1" thickBot="1">
      <c r="B59" s="240"/>
      <c r="C59" s="18" t="s">
        <v>139</v>
      </c>
      <c r="D59" s="188"/>
      <c r="E59" s="189"/>
      <c r="F59" s="189"/>
      <c r="G59" s="189"/>
      <c r="H59" s="189"/>
      <c r="I59" s="189"/>
      <c r="J59" s="190"/>
      <c r="K59" s="23" t="s">
        <v>142</v>
      </c>
      <c r="L59" s="24">
        <f>IF(L58&gt;=10000,0,IF(COUNTIF(DATA!$C$116,"*送料無料*"),0,220)*J58)</f>
        <v>0</v>
      </c>
      <c r="M59" s="119"/>
      <c r="N59" s="75" t="s">
        <v>250</v>
      </c>
      <c r="T59" s="71"/>
      <c r="X59" s="115"/>
      <c r="Y59" s="116"/>
      <c r="Z59" s="116"/>
      <c r="AA59" s="79"/>
      <c r="AL59"/>
      <c r="AM59"/>
      <c r="AN59"/>
      <c r="AO59"/>
      <c r="AP59"/>
      <c r="AQ59"/>
      <c r="AR59"/>
      <c r="AS59"/>
      <c r="AT59"/>
      <c r="AU59"/>
      <c r="AV59"/>
      <c r="AW59"/>
      <c r="AX59"/>
      <c r="AY59"/>
      <c r="AZ59"/>
      <c r="BA59"/>
      <c r="BB59"/>
      <c r="BC59"/>
      <c r="BD59"/>
      <c r="BE59"/>
      <c r="BF59"/>
      <c r="BG59"/>
      <c r="BH59"/>
      <c r="BI59"/>
      <c r="BJ59"/>
    </row>
    <row r="60" spans="2:62" ht="21" customHeight="1" thickTop="1" thickBot="1">
      <c r="B60" s="241"/>
      <c r="C60" s="30" t="s">
        <v>556</v>
      </c>
      <c r="D60" s="194"/>
      <c r="E60" s="195"/>
      <c r="F60" s="195"/>
      <c r="G60" s="195"/>
      <c r="H60" s="195"/>
      <c r="I60" s="195"/>
      <c r="J60" s="196"/>
      <c r="K60" s="25" t="s">
        <v>419</v>
      </c>
      <c r="L60" s="26">
        <f>L58+L59</f>
        <v>0</v>
      </c>
      <c r="M60" s="119"/>
      <c r="N60" s="85">
        <f>IF(DATA!$H$116,L58+J58*IF($L$22&gt;0,DATA!P100,0),0)</f>
        <v>0</v>
      </c>
      <c r="V60" s="49"/>
      <c r="W60" s="72"/>
      <c r="X60" s="115"/>
      <c r="Y60" s="116"/>
      <c r="Z60" s="116"/>
      <c r="AA60" s="79"/>
      <c r="AL60"/>
      <c r="AM60"/>
      <c r="AN60"/>
      <c r="AO60"/>
      <c r="AP60"/>
      <c r="AQ60"/>
      <c r="AR60"/>
      <c r="AS60"/>
      <c r="AT60"/>
      <c r="AU60"/>
      <c r="AV60"/>
      <c r="AW60"/>
      <c r="AX60"/>
      <c r="AY60"/>
      <c r="AZ60"/>
      <c r="BA60"/>
      <c r="BB60"/>
      <c r="BC60"/>
      <c r="BD60"/>
      <c r="BE60"/>
      <c r="BF60"/>
      <c r="BG60"/>
      <c r="BH60"/>
      <c r="BI60"/>
      <c r="BJ60"/>
    </row>
    <row r="61" spans="2:62" ht="21" customHeight="1" thickTop="1" thickBot="1">
      <c r="B61" s="39" t="str">
        <f>IF(DATA!$H$116=FALSE,"",IF(AND(INPUT!D56="",INPUT!D57="",INPUT!F58="",INPUT!D59="",INPUT!D60=""),"",$S$25))</f>
        <v/>
      </c>
      <c r="C61" s="36"/>
      <c r="D61" s="35"/>
      <c r="E61" s="35"/>
      <c r="F61" s="35"/>
      <c r="G61" s="35"/>
      <c r="H61" s="35"/>
      <c r="I61" s="37"/>
      <c r="J61" s="35"/>
      <c r="K61" s="38" t="str">
        <f>IF(DATA!L116="","",INPUT!$S$26)</f>
        <v/>
      </c>
      <c r="L61" s="137" t="s">
        <v>305</v>
      </c>
      <c r="M61" s="75"/>
      <c r="N61" s="75" t="s">
        <v>525</v>
      </c>
      <c r="O61" s="75" t="str">
        <f>IF(AND(J58&gt;0,DATA!$B$116=1),$S$27,"")</f>
        <v/>
      </c>
      <c r="U61" s="204" t="s">
        <v>381</v>
      </c>
      <c r="V61" s="205"/>
      <c r="X61" s="115"/>
      <c r="Y61" s="116"/>
      <c r="Z61" s="116"/>
      <c r="AA61" s="79"/>
      <c r="AL61"/>
      <c r="AM61"/>
      <c r="AN61"/>
      <c r="AO61"/>
      <c r="AP61"/>
      <c r="AQ61"/>
      <c r="AR61"/>
      <c r="AS61"/>
      <c r="AT61"/>
      <c r="AU61"/>
      <c r="AV61"/>
      <c r="AW61"/>
      <c r="AX61"/>
      <c r="AY61"/>
      <c r="AZ61"/>
      <c r="BA61"/>
      <c r="BB61"/>
      <c r="BC61"/>
      <c r="BD61"/>
      <c r="BE61"/>
      <c r="BF61"/>
      <c r="BG61"/>
      <c r="BH61"/>
      <c r="BI61"/>
      <c r="BJ61"/>
    </row>
    <row r="62" spans="2:62" ht="21" customHeight="1" thickBot="1">
      <c r="B62" s="237">
        <v>7</v>
      </c>
      <c r="C62" s="17" t="s">
        <v>299</v>
      </c>
      <c r="D62" s="197"/>
      <c r="E62" s="198"/>
      <c r="F62" s="198"/>
      <c r="G62" s="198"/>
      <c r="H62" s="199"/>
      <c r="I62" s="96" t="s">
        <v>435</v>
      </c>
      <c r="J62" s="185"/>
      <c r="K62" s="186"/>
      <c r="L62" s="187"/>
      <c r="M62" s="75"/>
      <c r="N62" s="75" t="s">
        <v>386</v>
      </c>
      <c r="O62" s="75" t="str">
        <f>IF(AND(OR(DATA!$B$117=1,DATA!$D$117=1),J164=0,OR(ISBLANK(D62)=FALSE,ISBLANK(D63)=FALSE,ISBLANK(D64)=FALSE,ISBLANK(F64)=FALSE,ISBLANK(D65)=FALSE,ISBLANK(D66)=FALSE,DATA!$H$117)),$S$27,"")</f>
        <v/>
      </c>
      <c r="U62" s="206"/>
      <c r="V62" s="207"/>
      <c r="X62" s="115"/>
      <c r="Y62" s="116"/>
      <c r="Z62" s="116"/>
      <c r="AA62" s="79"/>
      <c r="AL62"/>
      <c r="AM62"/>
      <c r="AN62"/>
      <c r="AO62"/>
      <c r="AP62"/>
      <c r="AQ62"/>
      <c r="AR62"/>
      <c r="AS62"/>
      <c r="AT62"/>
      <c r="AU62"/>
      <c r="AV62"/>
      <c r="AW62"/>
      <c r="AX62"/>
      <c r="AY62"/>
      <c r="AZ62"/>
      <c r="BA62"/>
      <c r="BB62"/>
      <c r="BC62"/>
      <c r="BD62"/>
      <c r="BE62"/>
      <c r="BF62"/>
      <c r="BG62"/>
      <c r="BH62"/>
      <c r="BI62"/>
      <c r="BJ62"/>
    </row>
    <row r="63" spans="2:62" ht="21" customHeight="1" thickTop="1" thickBot="1">
      <c r="B63" s="240"/>
      <c r="C63" s="18" t="s">
        <v>204</v>
      </c>
      <c r="D63" s="188"/>
      <c r="E63" s="189"/>
      <c r="F63" s="189"/>
      <c r="G63" s="189"/>
      <c r="H63" s="190"/>
      <c r="I63" s="19" t="s">
        <v>638</v>
      </c>
      <c r="J63" s="191"/>
      <c r="K63" s="192"/>
      <c r="L63" s="193"/>
      <c r="M63" s="75"/>
      <c r="N63" s="75" t="s">
        <v>465</v>
      </c>
      <c r="O63" s="75" t="str">
        <f>IF(AND(J64&gt;0,DATA!$H$117=FALSE,OR(D62="",D63="",D64="",F64="",D65="")),$S$28,"")</f>
        <v/>
      </c>
      <c r="U63" s="58" t="s">
        <v>430</v>
      </c>
      <c r="V63" s="58" t="s">
        <v>334</v>
      </c>
      <c r="X63" s="115"/>
      <c r="Y63" s="116"/>
      <c r="Z63" s="116"/>
      <c r="AA63" s="79"/>
      <c r="AL63"/>
      <c r="AM63"/>
      <c r="AN63"/>
      <c r="AO63"/>
      <c r="AP63"/>
      <c r="AQ63"/>
      <c r="AR63"/>
      <c r="AS63"/>
      <c r="AT63"/>
      <c r="AU63"/>
      <c r="AV63"/>
      <c r="AW63"/>
      <c r="AX63"/>
      <c r="AY63"/>
      <c r="AZ63"/>
      <c r="BA63"/>
      <c r="BB63"/>
      <c r="BC63"/>
      <c r="BD63"/>
      <c r="BE63"/>
      <c r="BF63"/>
      <c r="BG63"/>
      <c r="BH63"/>
      <c r="BI63"/>
      <c r="BJ63"/>
    </row>
    <row r="64" spans="2:62" ht="21" customHeight="1" thickTop="1" thickBot="1">
      <c r="B64" s="240"/>
      <c r="C64" s="18" t="s">
        <v>301</v>
      </c>
      <c r="D64" s="61"/>
      <c r="E64" s="20" t="s">
        <v>680</v>
      </c>
      <c r="F64" s="188"/>
      <c r="G64" s="189"/>
      <c r="H64" s="190"/>
      <c r="I64" s="19" t="s">
        <v>364</v>
      </c>
      <c r="J64" s="130">
        <f>M64</f>
        <v>0</v>
      </c>
      <c r="K64" s="21" t="s">
        <v>185</v>
      </c>
      <c r="L64" s="22">
        <f>DATA!$F$117*INPUT!J64</f>
        <v>0</v>
      </c>
      <c r="M64" s="131">
        <v>0</v>
      </c>
      <c r="N64" s="75" t="s">
        <v>427</v>
      </c>
      <c r="U64" s="127" t="s">
        <v>545</v>
      </c>
      <c r="V64" s="57" t="s">
        <v>704</v>
      </c>
      <c r="X64" s="115"/>
      <c r="Y64" s="116"/>
      <c r="Z64" s="116"/>
      <c r="AA64" s="79"/>
      <c r="AL64"/>
      <c r="AM64"/>
      <c r="AN64"/>
      <c r="AO64"/>
      <c r="AP64"/>
      <c r="AQ64"/>
      <c r="AR64"/>
      <c r="AS64"/>
      <c r="AT64"/>
      <c r="AU64"/>
      <c r="AV64"/>
      <c r="AW64"/>
      <c r="AX64"/>
      <c r="AY64"/>
      <c r="AZ64"/>
      <c r="BA64"/>
      <c r="BB64"/>
      <c r="BC64"/>
      <c r="BD64"/>
      <c r="BE64"/>
      <c r="BF64"/>
      <c r="BG64"/>
      <c r="BH64"/>
      <c r="BI64"/>
      <c r="BJ64"/>
    </row>
    <row r="65" spans="2:62" ht="21" customHeight="1" thickTop="1" thickBot="1">
      <c r="B65" s="240"/>
      <c r="C65" s="18" t="s">
        <v>139</v>
      </c>
      <c r="D65" s="188"/>
      <c r="E65" s="189"/>
      <c r="F65" s="189"/>
      <c r="G65" s="189"/>
      <c r="H65" s="189"/>
      <c r="I65" s="189"/>
      <c r="J65" s="190"/>
      <c r="K65" s="23" t="s">
        <v>142</v>
      </c>
      <c r="L65" s="24">
        <f>IF(L64&gt;=10000,0,IF(COUNTIF(DATA!$C$117,"*送料無料*"),0,220)*J64)</f>
        <v>0</v>
      </c>
      <c r="M65" s="119"/>
      <c r="N65" s="75" t="s">
        <v>250</v>
      </c>
      <c r="T65" s="121"/>
      <c r="U65" s="208" t="s">
        <v>568</v>
      </c>
      <c r="V65" s="209"/>
      <c r="W65" s="210"/>
      <c r="X65" s="115"/>
      <c r="Y65" s="116"/>
      <c r="Z65" s="116"/>
      <c r="AA65" s="79"/>
      <c r="AL65"/>
      <c r="AM65"/>
      <c r="AN65"/>
      <c r="AO65"/>
      <c r="AP65"/>
      <c r="AQ65"/>
      <c r="AR65"/>
      <c r="AS65"/>
      <c r="AT65"/>
      <c r="AU65"/>
      <c r="AV65"/>
      <c r="AW65"/>
      <c r="AX65"/>
      <c r="AY65"/>
      <c r="AZ65"/>
      <c r="BA65"/>
      <c r="BB65"/>
      <c r="BC65"/>
      <c r="BD65"/>
      <c r="BE65"/>
      <c r="BF65"/>
      <c r="BG65"/>
      <c r="BH65"/>
      <c r="BI65"/>
      <c r="BJ65"/>
    </row>
    <row r="66" spans="2:62" ht="21" customHeight="1" thickTop="1" thickBot="1">
      <c r="B66" s="241"/>
      <c r="C66" s="30" t="s">
        <v>556</v>
      </c>
      <c r="D66" s="194"/>
      <c r="E66" s="195"/>
      <c r="F66" s="195"/>
      <c r="G66" s="195"/>
      <c r="H66" s="195"/>
      <c r="I66" s="195"/>
      <c r="J66" s="196"/>
      <c r="K66" s="25" t="s">
        <v>419</v>
      </c>
      <c r="L66" s="26">
        <f>L64+L65</f>
        <v>0</v>
      </c>
      <c r="M66" s="119"/>
      <c r="N66" s="85">
        <f>IF(DATA!$H$117,L64+J64*IF($L$22&gt;0,DATA!P100,0),0)</f>
        <v>0</v>
      </c>
      <c r="T66" s="121"/>
      <c r="U66" s="127" t="s">
        <v>477</v>
      </c>
      <c r="V66" s="67" t="s">
        <v>705</v>
      </c>
      <c r="W66" s="211"/>
      <c r="X66" s="115"/>
      <c r="Y66" s="116"/>
      <c r="Z66" s="116"/>
      <c r="AA66" s="79"/>
      <c r="AL66"/>
      <c r="AM66"/>
      <c r="AN66"/>
      <c r="AO66"/>
      <c r="AP66"/>
      <c r="AQ66"/>
      <c r="AR66"/>
      <c r="AS66"/>
      <c r="AT66"/>
      <c r="AU66"/>
      <c r="AV66"/>
      <c r="AW66"/>
      <c r="AX66"/>
      <c r="AY66"/>
      <c r="AZ66"/>
      <c r="BA66"/>
      <c r="BB66"/>
      <c r="BC66"/>
      <c r="BD66"/>
      <c r="BE66"/>
      <c r="BF66"/>
      <c r="BG66"/>
      <c r="BH66"/>
      <c r="BI66"/>
      <c r="BJ66"/>
    </row>
    <row r="67" spans="2:62" ht="21" customHeight="1" thickTop="1" thickBot="1">
      <c r="B67" s="39" t="str">
        <f>IF(DATA!$H$117=FALSE,"",IF(AND(INPUT!D62="",INPUT!D63="",INPUT!F64="",INPUT!D65="",INPUT!D66=""),"",$S$25))</f>
        <v/>
      </c>
      <c r="C67" s="36"/>
      <c r="D67" s="35"/>
      <c r="E67" s="35"/>
      <c r="F67" s="35"/>
      <c r="G67" s="35"/>
      <c r="H67" s="35"/>
      <c r="I67" s="37"/>
      <c r="J67" s="35"/>
      <c r="K67" s="38" t="str">
        <f>IF(DATA!L117="","",INPUT!$S$26)</f>
        <v/>
      </c>
      <c r="L67" s="137" t="s">
        <v>305</v>
      </c>
      <c r="M67" s="75"/>
      <c r="N67" s="75" t="s">
        <v>525</v>
      </c>
      <c r="O67" s="75" t="str">
        <f>IF(AND(J64&gt;0,DATA!$B$117=1),$S$27,"")</f>
        <v/>
      </c>
      <c r="T67" s="121"/>
      <c r="U67" s="208" t="s">
        <v>700</v>
      </c>
      <c r="V67" s="209"/>
      <c r="W67" s="211"/>
      <c r="X67" s="115"/>
      <c r="Y67" s="116"/>
      <c r="Z67" s="116"/>
      <c r="AA67" s="79"/>
      <c r="AL67"/>
      <c r="AM67"/>
      <c r="AN67"/>
      <c r="AO67"/>
      <c r="AP67"/>
      <c r="AQ67"/>
      <c r="AR67"/>
      <c r="AS67"/>
      <c r="AT67"/>
      <c r="AU67"/>
      <c r="AV67"/>
      <c r="AW67"/>
      <c r="AX67"/>
      <c r="AY67"/>
      <c r="AZ67"/>
      <c r="BA67"/>
      <c r="BB67"/>
      <c r="BC67"/>
      <c r="BD67"/>
      <c r="BE67"/>
      <c r="BF67"/>
      <c r="BG67"/>
      <c r="BH67"/>
      <c r="BI67"/>
      <c r="BJ67"/>
    </row>
    <row r="68" spans="2:62" ht="21" customHeight="1" thickTop="1" thickBot="1">
      <c r="B68" s="237">
        <v>8</v>
      </c>
      <c r="C68" s="17" t="s">
        <v>299</v>
      </c>
      <c r="D68" s="197"/>
      <c r="E68" s="198"/>
      <c r="F68" s="198"/>
      <c r="G68" s="198"/>
      <c r="H68" s="199"/>
      <c r="I68" s="96" t="s">
        <v>435</v>
      </c>
      <c r="J68" s="185"/>
      <c r="K68" s="186"/>
      <c r="L68" s="187"/>
      <c r="M68" s="75"/>
      <c r="N68" s="75" t="s">
        <v>386</v>
      </c>
      <c r="O68" s="75" t="str">
        <f>IF(AND(OR(DATA!$B$118=1,DATA!$D$118=1),J170=0,OR(ISBLANK(D68)=FALSE,ISBLANK(D69)=FALSE,ISBLANK(D70)=FALSE,ISBLANK(F70)=FALSE,ISBLANK(D71)=FALSE,ISBLANK(D72)=FALSE,DATA!$H$118)),$S$27,"")</f>
        <v/>
      </c>
      <c r="T68" s="121"/>
      <c r="U68" s="127" t="s">
        <v>302</v>
      </c>
      <c r="V68" s="67" t="s">
        <v>608</v>
      </c>
      <c r="W68" s="211"/>
      <c r="X68" s="115"/>
      <c r="Y68" s="116"/>
      <c r="Z68" s="116"/>
      <c r="AA68" s="79"/>
      <c r="AL68"/>
      <c r="AM68"/>
      <c r="AN68"/>
      <c r="AO68"/>
      <c r="AP68"/>
      <c r="AQ68"/>
      <c r="AR68"/>
      <c r="AS68"/>
      <c r="AT68"/>
      <c r="AU68"/>
      <c r="AV68"/>
      <c r="AW68"/>
      <c r="AX68"/>
      <c r="AY68"/>
      <c r="AZ68"/>
      <c r="BA68"/>
      <c r="BB68"/>
      <c r="BC68"/>
      <c r="BD68"/>
      <c r="BE68"/>
      <c r="BF68"/>
      <c r="BG68"/>
      <c r="BH68"/>
      <c r="BI68"/>
      <c r="BJ68"/>
    </row>
    <row r="69" spans="2:62" ht="21" customHeight="1" thickTop="1" thickBot="1">
      <c r="B69" s="240"/>
      <c r="C69" s="18" t="s">
        <v>204</v>
      </c>
      <c r="D69" s="188"/>
      <c r="E69" s="189"/>
      <c r="F69" s="189"/>
      <c r="G69" s="189"/>
      <c r="H69" s="190"/>
      <c r="I69" s="19" t="s">
        <v>638</v>
      </c>
      <c r="J69" s="191"/>
      <c r="K69" s="192"/>
      <c r="L69" s="193"/>
      <c r="M69" s="75"/>
      <c r="N69" s="75" t="s">
        <v>465</v>
      </c>
      <c r="O69" s="75" t="str">
        <f>IF(AND(J70&gt;0,DATA!$H$118=FALSE,OR(D68="",D69="",D70="",F70="",D71="")),$S$28,"")</f>
        <v/>
      </c>
      <c r="T69" s="121"/>
      <c r="U69" s="208" t="s">
        <v>569</v>
      </c>
      <c r="V69" s="209"/>
      <c r="W69" s="211"/>
      <c r="X69" s="115"/>
      <c r="Y69" s="116"/>
      <c r="Z69" s="116"/>
      <c r="AA69" s="79"/>
      <c r="AL69"/>
      <c r="AM69"/>
      <c r="AN69"/>
      <c r="AO69"/>
      <c r="AP69"/>
      <c r="AQ69"/>
      <c r="AR69"/>
      <c r="AS69"/>
      <c r="AT69"/>
      <c r="AU69"/>
      <c r="AV69"/>
      <c r="AW69"/>
      <c r="AX69"/>
      <c r="AY69"/>
      <c r="AZ69"/>
      <c r="BA69"/>
      <c r="BB69"/>
      <c r="BC69"/>
      <c r="BD69"/>
      <c r="BE69"/>
      <c r="BF69"/>
      <c r="BG69"/>
      <c r="BH69"/>
      <c r="BI69"/>
      <c r="BJ69"/>
    </row>
    <row r="70" spans="2:62" ht="21" customHeight="1" thickTop="1" thickBot="1">
      <c r="B70" s="240"/>
      <c r="C70" s="18" t="s">
        <v>301</v>
      </c>
      <c r="D70" s="61"/>
      <c r="E70" s="62" t="s">
        <v>680</v>
      </c>
      <c r="F70" s="188"/>
      <c r="G70" s="189"/>
      <c r="H70" s="190"/>
      <c r="I70" s="19" t="s">
        <v>364</v>
      </c>
      <c r="J70" s="130">
        <f>M70</f>
        <v>0</v>
      </c>
      <c r="K70" s="21" t="s">
        <v>185</v>
      </c>
      <c r="L70" s="22">
        <f>DATA!$F$118*INPUT!J70</f>
        <v>0</v>
      </c>
      <c r="M70" s="131">
        <v>0</v>
      </c>
      <c r="N70" s="75" t="s">
        <v>427</v>
      </c>
      <c r="T70" s="121"/>
      <c r="U70" s="127" t="s">
        <v>52</v>
      </c>
      <c r="V70" s="67" t="s">
        <v>609</v>
      </c>
      <c r="W70" s="211"/>
      <c r="X70" s="115"/>
      <c r="Y70" s="116"/>
      <c r="Z70" s="116"/>
      <c r="AA70" s="79"/>
      <c r="AL70"/>
      <c r="AM70"/>
      <c r="AN70"/>
      <c r="AO70"/>
      <c r="AP70"/>
      <c r="AQ70"/>
      <c r="AR70"/>
      <c r="AS70"/>
      <c r="AT70"/>
      <c r="AU70"/>
      <c r="AV70"/>
      <c r="AW70"/>
      <c r="AX70"/>
      <c r="AY70"/>
      <c r="AZ70"/>
      <c r="BA70"/>
      <c r="BB70"/>
      <c r="BC70"/>
      <c r="BD70"/>
      <c r="BE70"/>
      <c r="BF70"/>
      <c r="BG70"/>
      <c r="BH70"/>
      <c r="BI70"/>
      <c r="BJ70"/>
    </row>
    <row r="71" spans="2:62" ht="21" customHeight="1" thickTop="1" thickBot="1">
      <c r="B71" s="240"/>
      <c r="C71" s="18" t="s">
        <v>139</v>
      </c>
      <c r="D71" s="188"/>
      <c r="E71" s="189"/>
      <c r="F71" s="189"/>
      <c r="G71" s="189"/>
      <c r="H71" s="189"/>
      <c r="I71" s="189"/>
      <c r="J71" s="190"/>
      <c r="K71" s="23" t="s">
        <v>142</v>
      </c>
      <c r="L71" s="24">
        <f>IF(L70&gt;=10000,0,IF(COUNTIF(DATA!$C$118,"*送料無料*"),0,220)*J70)</f>
        <v>0</v>
      </c>
      <c r="M71" s="119"/>
      <c r="N71" s="75" t="s">
        <v>250</v>
      </c>
      <c r="T71" s="121"/>
      <c r="U71" s="127" t="s">
        <v>570</v>
      </c>
      <c r="V71" s="67" t="s">
        <v>633</v>
      </c>
      <c r="W71" s="211"/>
      <c r="X71" s="115"/>
      <c r="Y71" s="116"/>
      <c r="Z71" s="116"/>
      <c r="AA71" s="79"/>
      <c r="AL71"/>
      <c r="AM71"/>
      <c r="AN71"/>
      <c r="AO71"/>
      <c r="AP71"/>
      <c r="AQ71"/>
      <c r="AR71"/>
      <c r="AS71"/>
      <c r="AT71"/>
      <c r="AU71"/>
      <c r="AV71"/>
      <c r="AW71"/>
      <c r="AX71"/>
      <c r="AY71"/>
      <c r="AZ71"/>
      <c r="BA71"/>
      <c r="BB71"/>
      <c r="BC71"/>
      <c r="BD71"/>
      <c r="BE71"/>
      <c r="BF71"/>
      <c r="BG71"/>
      <c r="BH71"/>
      <c r="BI71"/>
      <c r="BJ71"/>
    </row>
    <row r="72" spans="2:62" ht="21" customHeight="1" thickTop="1" thickBot="1">
      <c r="B72" s="241"/>
      <c r="C72" s="30" t="s">
        <v>556</v>
      </c>
      <c r="D72" s="194"/>
      <c r="E72" s="195"/>
      <c r="F72" s="195"/>
      <c r="G72" s="195"/>
      <c r="H72" s="195"/>
      <c r="I72" s="195"/>
      <c r="J72" s="196"/>
      <c r="K72" s="25" t="s">
        <v>419</v>
      </c>
      <c r="L72" s="26">
        <f>L70+L71</f>
        <v>0</v>
      </c>
      <c r="M72" s="119"/>
      <c r="N72" s="85">
        <f>IF(DATA!$H$118,L70+J70*IF($L$22&gt;0,DATA!P100,0),0)</f>
        <v>0</v>
      </c>
      <c r="T72" s="121"/>
      <c r="U72" s="127" t="s">
        <v>571</v>
      </c>
      <c r="V72" s="67" t="s">
        <v>634</v>
      </c>
      <c r="W72" s="211"/>
      <c r="X72" s="115"/>
      <c r="Y72" s="116"/>
      <c r="Z72" s="116"/>
      <c r="AA72" s="79"/>
    </row>
    <row r="73" spans="2:62" ht="21" customHeight="1" thickTop="1" thickBot="1">
      <c r="B73" s="39" t="str">
        <f>IF(DATA!$H$118=FALSE,"",IF(AND(INPUT!D68="",INPUT!D69="",INPUT!F70="",INPUT!D71="",INPUT!D72=""),"",$S$25))</f>
        <v/>
      </c>
      <c r="C73" s="36"/>
      <c r="D73" s="35"/>
      <c r="E73" s="35"/>
      <c r="F73" s="35"/>
      <c r="G73" s="35"/>
      <c r="H73" s="35"/>
      <c r="I73" s="37"/>
      <c r="J73" s="35"/>
      <c r="K73" s="38" t="str">
        <f>IF(DATA!L118="","",INPUT!$S$26)</f>
        <v/>
      </c>
      <c r="L73" s="137" t="s">
        <v>305</v>
      </c>
      <c r="M73" s="75"/>
      <c r="N73" s="75" t="s">
        <v>525</v>
      </c>
      <c r="O73" s="75" t="str">
        <f>IF(AND(J70&gt;0,DATA!$B$118=1),$S$27,"")</f>
        <v/>
      </c>
      <c r="T73" s="121"/>
      <c r="U73" s="127" t="s">
        <v>572</v>
      </c>
      <c r="V73" s="67" t="s">
        <v>635</v>
      </c>
      <c r="W73" s="211"/>
      <c r="X73" s="115"/>
      <c r="Y73" s="116"/>
      <c r="Z73" s="116"/>
      <c r="AA73" s="79"/>
    </row>
    <row r="74" spans="2:62" ht="21" customHeight="1" thickTop="1" thickBot="1">
      <c r="B74" s="237">
        <v>9</v>
      </c>
      <c r="C74" s="17" t="s">
        <v>299</v>
      </c>
      <c r="D74" s="197"/>
      <c r="E74" s="198"/>
      <c r="F74" s="198"/>
      <c r="G74" s="198"/>
      <c r="H74" s="199"/>
      <c r="I74" s="96" t="s">
        <v>435</v>
      </c>
      <c r="J74" s="185"/>
      <c r="K74" s="186"/>
      <c r="L74" s="187"/>
      <c r="M74" s="75"/>
      <c r="N74" s="75" t="s">
        <v>386</v>
      </c>
      <c r="O74" s="75" t="str">
        <f>IF(AND(OR(DATA!$B$119=1,DATA!$D$119=1),J176=0,OR(ISBLANK(D74)=FALSE,ISBLANK(D75)=FALSE,ISBLANK(D76)=FALSE,ISBLANK(F76)=FALSE,ISBLANK(D77)=FALSE,ISBLANK(D78)=FALSE,DATA!$H$119)),$S$27,"")</f>
        <v/>
      </c>
      <c r="T74" s="121"/>
      <c r="U74" s="127" t="s">
        <v>562</v>
      </c>
      <c r="V74" s="67" t="s">
        <v>636</v>
      </c>
      <c r="W74" s="211"/>
      <c r="X74" s="115"/>
      <c r="Y74" s="116"/>
      <c r="Z74" s="116"/>
      <c r="AA74" s="79"/>
    </row>
    <row r="75" spans="2:62" ht="21" customHeight="1" thickTop="1" thickBot="1">
      <c r="B75" s="240"/>
      <c r="C75" s="18" t="s">
        <v>204</v>
      </c>
      <c r="D75" s="188"/>
      <c r="E75" s="189"/>
      <c r="F75" s="189"/>
      <c r="G75" s="189"/>
      <c r="H75" s="190"/>
      <c r="I75" s="19" t="s">
        <v>638</v>
      </c>
      <c r="J75" s="191"/>
      <c r="K75" s="192"/>
      <c r="L75" s="193"/>
      <c r="M75" s="75"/>
      <c r="N75" s="75" t="s">
        <v>465</v>
      </c>
      <c r="O75" s="75" t="str">
        <f>IF(AND(J76&gt;0,DATA!$H$119=FALSE,OR(D74="",D75="",D76="",F76="",D77="")),$S$28,"")</f>
        <v/>
      </c>
      <c r="T75" s="121"/>
      <c r="U75" s="208" t="s">
        <v>700</v>
      </c>
      <c r="V75" s="209"/>
      <c r="W75" s="211"/>
      <c r="X75" s="115"/>
      <c r="Y75" s="116"/>
      <c r="Z75" s="116"/>
      <c r="AA75" s="79"/>
    </row>
    <row r="76" spans="2:62" ht="21" customHeight="1" thickTop="1" thickBot="1">
      <c r="B76" s="240"/>
      <c r="C76" s="18" t="s">
        <v>301</v>
      </c>
      <c r="D76" s="61"/>
      <c r="E76" s="62" t="s">
        <v>680</v>
      </c>
      <c r="F76" s="188"/>
      <c r="G76" s="189"/>
      <c r="H76" s="190"/>
      <c r="I76" s="19" t="s">
        <v>364</v>
      </c>
      <c r="J76" s="130">
        <f>M76</f>
        <v>0</v>
      </c>
      <c r="K76" s="21" t="s">
        <v>185</v>
      </c>
      <c r="L76" s="22">
        <f>DATA!$F$119*INPUT!J76</f>
        <v>0</v>
      </c>
      <c r="M76" s="131">
        <v>0</v>
      </c>
      <c r="N76" s="75" t="s">
        <v>427</v>
      </c>
      <c r="T76" s="121"/>
      <c r="U76" s="127" t="s">
        <v>302</v>
      </c>
      <c r="V76" s="67" t="s">
        <v>608</v>
      </c>
      <c r="W76" s="211"/>
      <c r="X76" s="115"/>
      <c r="Y76" s="116"/>
      <c r="Z76" s="116"/>
      <c r="AA76" s="79"/>
    </row>
    <row r="77" spans="2:62" ht="21" customHeight="1" thickTop="1" thickBot="1">
      <c r="B77" s="240"/>
      <c r="C77" s="18" t="s">
        <v>139</v>
      </c>
      <c r="D77" s="188"/>
      <c r="E77" s="189"/>
      <c r="F77" s="189"/>
      <c r="G77" s="189"/>
      <c r="H77" s="189"/>
      <c r="I77" s="189"/>
      <c r="J77" s="190"/>
      <c r="K77" s="23" t="s">
        <v>142</v>
      </c>
      <c r="L77" s="24">
        <f>IF(L76&gt;=10000,0,IF(COUNTIF(DATA!$C$119,"*送料無料*"),0,220)*J76)</f>
        <v>0</v>
      </c>
      <c r="M77" s="119"/>
      <c r="N77" s="75" t="s">
        <v>250</v>
      </c>
      <c r="T77" s="121"/>
      <c r="U77" s="127" t="s">
        <v>672</v>
      </c>
      <c r="V77" s="67" t="s">
        <v>651</v>
      </c>
      <c r="W77" s="211"/>
      <c r="Y77" s="116"/>
      <c r="Z77" s="116"/>
      <c r="AA77" s="79"/>
    </row>
    <row r="78" spans="2:62" ht="21" customHeight="1" thickTop="1" thickBot="1">
      <c r="B78" s="241"/>
      <c r="C78" s="30" t="s">
        <v>556</v>
      </c>
      <c r="D78" s="194"/>
      <c r="E78" s="195"/>
      <c r="F78" s="195"/>
      <c r="G78" s="195"/>
      <c r="H78" s="195"/>
      <c r="I78" s="195"/>
      <c r="J78" s="196"/>
      <c r="K78" s="25" t="s">
        <v>419</v>
      </c>
      <c r="L78" s="26">
        <f>L76+L77</f>
        <v>0</v>
      </c>
      <c r="M78" s="119"/>
      <c r="N78" s="85">
        <f>IF(DATA!$H$119,L76+J76*IF($L$22&gt;0,DATA!P100,0),0)</f>
        <v>0</v>
      </c>
      <c r="T78" s="121"/>
      <c r="U78" s="127" t="s">
        <v>82</v>
      </c>
      <c r="V78" s="67" t="s">
        <v>530</v>
      </c>
      <c r="W78" s="211"/>
      <c r="X78" s="115"/>
      <c r="Y78" s="116"/>
      <c r="Z78" s="116"/>
      <c r="AA78" s="79"/>
    </row>
    <row r="79" spans="2:62" ht="21" customHeight="1" thickTop="1" thickBot="1">
      <c r="B79" s="39" t="str">
        <f>IF(DATA!$H$119=FALSE,"",IF(AND(INPUT!D74="",INPUT!D75="",INPUT!F76="",INPUT!D77="",INPUT!D78=""),"",$S$25))</f>
        <v/>
      </c>
      <c r="C79" s="36"/>
      <c r="D79" s="35"/>
      <c r="E79" s="35"/>
      <c r="F79" s="35"/>
      <c r="G79" s="35"/>
      <c r="H79" s="35"/>
      <c r="I79" s="37"/>
      <c r="J79" s="35"/>
      <c r="K79" s="38" t="str">
        <f>IF(DATA!L119="","",INPUT!$S$26)</f>
        <v/>
      </c>
      <c r="L79" s="137" t="s">
        <v>305</v>
      </c>
      <c r="M79" s="75"/>
      <c r="N79" s="75" t="s">
        <v>525</v>
      </c>
      <c r="O79" s="75" t="str">
        <f>IF(AND(J76&gt;0,DATA!$B$119=1),$S$27,"")</f>
        <v/>
      </c>
      <c r="T79" s="121"/>
      <c r="U79" s="127" t="s">
        <v>42</v>
      </c>
      <c r="V79" s="67" t="s">
        <v>539</v>
      </c>
      <c r="W79" s="211"/>
      <c r="X79" s="115"/>
      <c r="Y79" s="116"/>
      <c r="Z79" s="116"/>
      <c r="AA79" s="79"/>
    </row>
    <row r="80" spans="2:62" ht="21" customHeight="1" thickTop="1" thickBot="1">
      <c r="B80" s="237">
        <v>10</v>
      </c>
      <c r="C80" s="17" t="s">
        <v>299</v>
      </c>
      <c r="D80" s="197"/>
      <c r="E80" s="198"/>
      <c r="F80" s="198"/>
      <c r="G80" s="198"/>
      <c r="H80" s="199"/>
      <c r="I80" s="96" t="s">
        <v>435</v>
      </c>
      <c r="J80" s="185"/>
      <c r="K80" s="186"/>
      <c r="L80" s="187"/>
      <c r="M80" s="75"/>
      <c r="N80" s="75" t="s">
        <v>386</v>
      </c>
      <c r="O80" s="75" t="str">
        <f>IF(AND(OR(DATA!$B$120=1,DATA!$D$120=1),J182=0,OR(ISBLANK(D80)=FALSE,ISBLANK(D81)=FALSE,ISBLANK(D82)=FALSE,ISBLANK(F82)=FALSE,ISBLANK(D83)=FALSE,ISBLANK(D84)=FALSE,DATA!$H$120)),$S$27,"")</f>
        <v/>
      </c>
      <c r="T80" s="121"/>
      <c r="U80" s="127" t="s">
        <v>187</v>
      </c>
      <c r="V80" s="67" t="s">
        <v>668</v>
      </c>
      <c r="W80" s="211"/>
      <c r="X80" s="115"/>
      <c r="Y80" s="116"/>
      <c r="Z80" s="116"/>
      <c r="AA80" s="79"/>
    </row>
    <row r="81" spans="2:27" ht="21" customHeight="1" thickTop="1" thickBot="1">
      <c r="B81" s="240"/>
      <c r="C81" s="18" t="s">
        <v>204</v>
      </c>
      <c r="D81" s="188"/>
      <c r="E81" s="189"/>
      <c r="F81" s="189"/>
      <c r="G81" s="189"/>
      <c r="H81" s="190"/>
      <c r="I81" s="19" t="s">
        <v>638</v>
      </c>
      <c r="J81" s="191"/>
      <c r="K81" s="192"/>
      <c r="L81" s="193"/>
      <c r="M81" s="75"/>
      <c r="N81" s="75" t="s">
        <v>465</v>
      </c>
      <c r="O81" s="75" t="str">
        <f>IF(AND(J82&gt;0,DATA!$H$120=FALSE,OR(D80="",D81="",D82="",F82="",D83="")),$S$28,"")</f>
        <v/>
      </c>
      <c r="T81" s="121"/>
      <c r="U81" s="127" t="s">
        <v>673</v>
      </c>
      <c r="V81" s="67" t="s">
        <v>514</v>
      </c>
      <c r="W81" s="211"/>
      <c r="X81" s="115"/>
      <c r="Y81" s="116"/>
      <c r="Z81" s="116"/>
      <c r="AA81" s="79"/>
    </row>
    <row r="82" spans="2:27" ht="21" customHeight="1" thickTop="1" thickBot="1">
      <c r="B82" s="240"/>
      <c r="C82" s="18" t="s">
        <v>301</v>
      </c>
      <c r="D82" s="61"/>
      <c r="E82" s="62" t="s">
        <v>680</v>
      </c>
      <c r="F82" s="188"/>
      <c r="G82" s="189"/>
      <c r="H82" s="190"/>
      <c r="I82" s="19" t="s">
        <v>364</v>
      </c>
      <c r="J82" s="130">
        <f>M82</f>
        <v>0</v>
      </c>
      <c r="K82" s="21" t="s">
        <v>185</v>
      </c>
      <c r="L82" s="22">
        <f>DATA!$F$120*INPUT!J82</f>
        <v>0</v>
      </c>
      <c r="M82" s="131">
        <v>0</v>
      </c>
      <c r="N82" s="75" t="s">
        <v>427</v>
      </c>
      <c r="T82" s="121"/>
      <c r="U82" s="127" t="s">
        <v>455</v>
      </c>
      <c r="V82" s="67" t="s">
        <v>515</v>
      </c>
      <c r="W82" s="211"/>
      <c r="X82" s="115"/>
      <c r="Y82" s="116"/>
      <c r="Z82" s="116"/>
      <c r="AA82" s="79"/>
    </row>
    <row r="83" spans="2:27" ht="21" customHeight="1" thickTop="1" thickBot="1">
      <c r="B83" s="240"/>
      <c r="C83" s="18" t="s">
        <v>139</v>
      </c>
      <c r="D83" s="188"/>
      <c r="E83" s="189"/>
      <c r="F83" s="189"/>
      <c r="G83" s="189"/>
      <c r="H83" s="189"/>
      <c r="I83" s="189"/>
      <c r="J83" s="190"/>
      <c r="K83" s="23" t="s">
        <v>142</v>
      </c>
      <c r="L83" s="24">
        <f>IF(L82&gt;=10000,0,IF(COUNTIF(DATA!$C$120,"*送料無料*"),0,220)*J82)</f>
        <v>0</v>
      </c>
      <c r="M83" s="119"/>
      <c r="N83" s="75" t="s">
        <v>250</v>
      </c>
      <c r="U83" s="127" t="s">
        <v>261</v>
      </c>
      <c r="V83" s="67" t="s">
        <v>671</v>
      </c>
      <c r="X83" s="115"/>
      <c r="Y83" s="116"/>
      <c r="Z83" s="116"/>
      <c r="AA83" s="79"/>
    </row>
    <row r="84" spans="2:27" ht="21" customHeight="1" thickTop="1" thickBot="1">
      <c r="B84" s="241"/>
      <c r="C84" s="30" t="s">
        <v>556</v>
      </c>
      <c r="D84" s="194"/>
      <c r="E84" s="195"/>
      <c r="F84" s="195"/>
      <c r="G84" s="195"/>
      <c r="H84" s="195"/>
      <c r="I84" s="195"/>
      <c r="J84" s="196"/>
      <c r="K84" s="25" t="s">
        <v>419</v>
      </c>
      <c r="L84" s="26">
        <f>L82+L83</f>
        <v>0</v>
      </c>
      <c r="M84" s="119"/>
      <c r="N84" s="85">
        <f>IF(DATA!$H$120,L82+J82*IF($L$22&gt;0,DATA!P100,0),0)</f>
        <v>0</v>
      </c>
      <c r="U84" s="127" t="s">
        <v>264</v>
      </c>
      <c r="V84" s="67" t="s">
        <v>644</v>
      </c>
      <c r="X84" s="115"/>
      <c r="Y84" s="116"/>
      <c r="Z84" s="116"/>
      <c r="AA84" s="79"/>
    </row>
    <row r="85" spans="2:27" ht="21" customHeight="1" thickTop="1" thickBot="1">
      <c r="B85" s="39" t="str">
        <f>IF(DATA!$H$120=FALSE,"",IF(AND(INPUT!D80="",INPUT!D81="",INPUT!F82="",INPUT!D83="",INPUT!D84=""),"",$S$25))</f>
        <v/>
      </c>
      <c r="C85" s="36"/>
      <c r="D85" s="35"/>
      <c r="E85" s="35"/>
      <c r="F85" s="35"/>
      <c r="G85" s="35"/>
      <c r="H85" s="35"/>
      <c r="I85" s="37"/>
      <c r="J85" s="35"/>
      <c r="K85" s="38" t="str">
        <f>IF(DATA!L120="","",INPUT!$S$26)</f>
        <v/>
      </c>
      <c r="L85" s="137" t="s">
        <v>305</v>
      </c>
      <c r="M85" s="75"/>
      <c r="N85" s="75" t="s">
        <v>525</v>
      </c>
      <c r="O85" s="75" t="str">
        <f>IF(AND(J82&gt;0,DATA!$B$120=1),$S$27,"")</f>
        <v/>
      </c>
      <c r="U85" s="208" t="s">
        <v>446</v>
      </c>
      <c r="V85" s="209"/>
      <c r="X85" s="115"/>
      <c r="Y85" s="116"/>
      <c r="Z85" s="116"/>
      <c r="AA85" s="79"/>
    </row>
    <row r="86" spans="2:27" ht="21" customHeight="1" thickTop="1" thickBot="1">
      <c r="B86" s="237">
        <v>11</v>
      </c>
      <c r="C86" s="17" t="s">
        <v>299</v>
      </c>
      <c r="D86" s="197"/>
      <c r="E86" s="198"/>
      <c r="F86" s="198"/>
      <c r="G86" s="198"/>
      <c r="H86" s="199"/>
      <c r="I86" s="96" t="s">
        <v>435</v>
      </c>
      <c r="J86" s="185"/>
      <c r="K86" s="186"/>
      <c r="L86" s="187"/>
      <c r="M86" s="75"/>
      <c r="N86" s="75" t="s">
        <v>386</v>
      </c>
      <c r="O86" s="75" t="str">
        <f>IF(AND(OR(DATA!$B$121=1,DATA!$D$121=1),J188=0,OR(ISBLANK(D86)=FALSE,ISBLANK(D87)=FALSE,ISBLANK(D88)=FALSE,ISBLANK(F88)=FALSE,ISBLANK(D89)=FALSE,ISBLANK(D90)=FALSE,DATA!$H$121)),$S$27,"")</f>
        <v/>
      </c>
      <c r="U86" s="127" t="s">
        <v>428</v>
      </c>
      <c r="V86" s="67" t="s">
        <v>645</v>
      </c>
      <c r="X86" s="115"/>
      <c r="Y86" s="116"/>
      <c r="Z86" s="116"/>
      <c r="AA86" s="79"/>
    </row>
    <row r="87" spans="2:27" ht="21" customHeight="1" thickTop="1" thickBot="1">
      <c r="B87" s="240"/>
      <c r="C87" s="18" t="s">
        <v>204</v>
      </c>
      <c r="D87" s="188"/>
      <c r="E87" s="189"/>
      <c r="F87" s="189"/>
      <c r="G87" s="189"/>
      <c r="H87" s="190"/>
      <c r="I87" s="19" t="s">
        <v>638</v>
      </c>
      <c r="J87" s="191"/>
      <c r="K87" s="192"/>
      <c r="L87" s="193"/>
      <c r="M87" s="75"/>
      <c r="N87" s="75" t="s">
        <v>465</v>
      </c>
      <c r="O87" s="75" t="str">
        <f>IF(AND(J88&gt;0,DATA!$H$121=FALSE,OR(D86="",D87="",D88="",F88="",D89="")),$S$28,"")</f>
        <v/>
      </c>
      <c r="U87" s="127" t="s">
        <v>674</v>
      </c>
      <c r="V87" s="67" t="s">
        <v>646</v>
      </c>
      <c r="X87" s="115"/>
      <c r="Y87" s="116"/>
      <c r="Z87" s="116"/>
      <c r="AA87" s="79"/>
    </row>
    <row r="88" spans="2:27" ht="21" customHeight="1" thickTop="1">
      <c r="B88" s="240"/>
      <c r="C88" s="18" t="s">
        <v>301</v>
      </c>
      <c r="D88" s="61"/>
      <c r="E88" s="62" t="s">
        <v>680</v>
      </c>
      <c r="F88" s="188"/>
      <c r="G88" s="189"/>
      <c r="H88" s="190"/>
      <c r="I88" s="19" t="s">
        <v>364</v>
      </c>
      <c r="J88" s="130">
        <f>M88</f>
        <v>0</v>
      </c>
      <c r="K88" s="21" t="s">
        <v>185</v>
      </c>
      <c r="L88" s="22">
        <f>DATA!$F$121*INPUT!J88</f>
        <v>0</v>
      </c>
      <c r="M88" s="131">
        <v>0</v>
      </c>
      <c r="N88" s="75" t="s">
        <v>427</v>
      </c>
      <c r="U88" s="204" t="s">
        <v>381</v>
      </c>
      <c r="V88" s="205"/>
      <c r="X88" s="115"/>
      <c r="Y88" s="116"/>
      <c r="Z88" s="116"/>
      <c r="AA88" s="79"/>
    </row>
    <row r="89" spans="2:27" ht="21" customHeight="1" thickBot="1">
      <c r="B89" s="240"/>
      <c r="C89" s="18" t="s">
        <v>139</v>
      </c>
      <c r="D89" s="188"/>
      <c r="E89" s="189"/>
      <c r="F89" s="189"/>
      <c r="G89" s="189"/>
      <c r="H89" s="189"/>
      <c r="I89" s="189"/>
      <c r="J89" s="190"/>
      <c r="K89" s="23" t="s">
        <v>142</v>
      </c>
      <c r="L89" s="24">
        <f>IF(L88&gt;=10000,0,IF(COUNTIF(DATA!$C$121,"*送料無料*"),0,220)*J88)</f>
        <v>0</v>
      </c>
      <c r="M89" s="119"/>
      <c r="N89" s="75" t="s">
        <v>250</v>
      </c>
      <c r="U89" s="206"/>
      <c r="V89" s="207"/>
      <c r="X89" s="115"/>
      <c r="Y89" s="116"/>
      <c r="Z89" s="116"/>
      <c r="AA89" s="79"/>
    </row>
    <row r="90" spans="2:27" ht="21" customHeight="1" thickTop="1" thickBot="1">
      <c r="B90" s="241"/>
      <c r="C90" s="30" t="s">
        <v>556</v>
      </c>
      <c r="D90" s="194"/>
      <c r="E90" s="195"/>
      <c r="F90" s="195"/>
      <c r="G90" s="195"/>
      <c r="H90" s="195"/>
      <c r="I90" s="195"/>
      <c r="J90" s="196"/>
      <c r="K90" s="25" t="s">
        <v>419</v>
      </c>
      <c r="L90" s="26">
        <f>L88+L89</f>
        <v>0</v>
      </c>
      <c r="M90" s="119"/>
      <c r="N90" s="85">
        <f>IF(DATA!$H$121,L88+J88*IF($L$22&gt;0,DATA!P100,0),0)</f>
        <v>0</v>
      </c>
      <c r="U90"/>
      <c r="V90"/>
      <c r="X90" s="115"/>
      <c r="Y90" s="116"/>
      <c r="Z90" s="116"/>
      <c r="AA90" s="79"/>
    </row>
    <row r="91" spans="2:27" ht="21" customHeight="1" thickBot="1">
      <c r="B91" s="39" t="str">
        <f>IF(DATA!$H$121=FALSE,"",IF(AND(INPUT!D86="",INPUT!D87="",INPUT!F88="",INPUT!D89="",INPUT!D90=""),"",$S$25))</f>
        <v/>
      </c>
      <c r="C91" s="36"/>
      <c r="D91" s="35"/>
      <c r="E91" s="35"/>
      <c r="F91" s="35"/>
      <c r="G91" s="35"/>
      <c r="H91" s="35"/>
      <c r="I91" s="37"/>
      <c r="J91" s="35"/>
      <c r="K91" s="38" t="str">
        <f>IF(DATA!L121="","",INPUT!$S$26)</f>
        <v/>
      </c>
      <c r="L91" s="137" t="s">
        <v>305</v>
      </c>
      <c r="M91" s="75"/>
      <c r="N91" s="75" t="s">
        <v>525</v>
      </c>
      <c r="O91" s="75" t="str">
        <f>IF(AND(J88&gt;0,DATA!$B$121=1),$S$27,"")</f>
        <v/>
      </c>
      <c r="U91"/>
      <c r="V91"/>
      <c r="X91" s="115"/>
      <c r="Y91" s="116"/>
      <c r="Z91" s="116"/>
      <c r="AA91" s="79"/>
    </row>
    <row r="92" spans="2:27" ht="21" customHeight="1">
      <c r="B92" s="237">
        <v>12</v>
      </c>
      <c r="C92" s="17" t="s">
        <v>299</v>
      </c>
      <c r="D92" s="197"/>
      <c r="E92" s="198"/>
      <c r="F92" s="198"/>
      <c r="G92" s="198"/>
      <c r="H92" s="199"/>
      <c r="I92" s="96" t="s">
        <v>435</v>
      </c>
      <c r="J92" s="185"/>
      <c r="K92" s="186"/>
      <c r="L92" s="187"/>
      <c r="M92" s="75"/>
      <c r="N92" s="75" t="s">
        <v>386</v>
      </c>
      <c r="O92" s="75" t="str">
        <f>IF(AND(OR(DATA!$B$122=1,DATA!$D$122=1),J194=0,OR(ISBLANK(D92)=FALSE,ISBLANK(D93)=FALSE,ISBLANK(D94)=FALSE,ISBLANK(F94)=FALSE,ISBLANK(D95)=FALSE,ISBLANK(D96)=FALSE,DATA!$H$122)),$S$27,"")</f>
        <v/>
      </c>
      <c r="W92"/>
      <c r="X92" s="115"/>
      <c r="Y92" s="116"/>
      <c r="Z92" s="116"/>
      <c r="AA92" s="79"/>
    </row>
    <row r="93" spans="2:27" ht="21" customHeight="1">
      <c r="B93" s="240"/>
      <c r="C93" s="18" t="s">
        <v>204</v>
      </c>
      <c r="D93" s="188"/>
      <c r="E93" s="189"/>
      <c r="F93" s="189"/>
      <c r="G93" s="189"/>
      <c r="H93" s="190"/>
      <c r="I93" s="19" t="s">
        <v>638</v>
      </c>
      <c r="J93" s="191"/>
      <c r="K93" s="192"/>
      <c r="L93" s="193"/>
      <c r="M93" s="75"/>
      <c r="N93" s="75" t="s">
        <v>465</v>
      </c>
      <c r="O93" s="75" t="str">
        <f>IF(AND(J94&gt;0,DATA!$H$122=FALSE,OR(D92="",D93="",D94="",F94="",D95="")),$S$28,"")</f>
        <v/>
      </c>
      <c r="W93"/>
      <c r="X93" s="115"/>
      <c r="Y93" s="116"/>
      <c r="Z93" s="116"/>
      <c r="AA93" s="79"/>
    </row>
    <row r="94" spans="2:27" ht="21" customHeight="1">
      <c r="B94" s="240"/>
      <c r="C94" s="18" t="s">
        <v>301</v>
      </c>
      <c r="D94" s="61"/>
      <c r="E94" s="62" t="s">
        <v>680</v>
      </c>
      <c r="F94" s="188"/>
      <c r="G94" s="189"/>
      <c r="H94" s="190"/>
      <c r="I94" s="19" t="s">
        <v>364</v>
      </c>
      <c r="J94" s="130">
        <f>M94</f>
        <v>0</v>
      </c>
      <c r="K94" s="21" t="s">
        <v>185</v>
      </c>
      <c r="L94" s="22">
        <f>DATA!$F$122*INPUT!J94</f>
        <v>0</v>
      </c>
      <c r="M94" s="131">
        <v>0</v>
      </c>
      <c r="N94" s="75" t="s">
        <v>427</v>
      </c>
      <c r="W94"/>
      <c r="X94" s="115"/>
      <c r="Y94" s="116"/>
      <c r="Z94" s="116"/>
      <c r="AA94" s="79"/>
    </row>
    <row r="95" spans="2:27" ht="21" customHeight="1" thickBot="1">
      <c r="B95" s="240"/>
      <c r="C95" s="18" t="s">
        <v>139</v>
      </c>
      <c r="D95" s="188"/>
      <c r="E95" s="189"/>
      <c r="F95" s="189"/>
      <c r="G95" s="189"/>
      <c r="H95" s="189"/>
      <c r="I95" s="189"/>
      <c r="J95" s="190"/>
      <c r="K95" s="23" t="s">
        <v>142</v>
      </c>
      <c r="L95" s="24">
        <f>IF(L94&gt;=10000,0,IF(COUNTIF(DATA!$C$122,"*送料無料*"),0,220)*J94)</f>
        <v>0</v>
      </c>
      <c r="M95" s="119"/>
      <c r="N95" s="75" t="s">
        <v>250</v>
      </c>
      <c r="W95"/>
      <c r="X95" s="115"/>
      <c r="Y95" s="116"/>
      <c r="Z95" s="116"/>
      <c r="AA95" s="79"/>
    </row>
    <row r="96" spans="2:27" ht="21" customHeight="1" thickTop="1" thickBot="1">
      <c r="B96" s="241"/>
      <c r="C96" s="30" t="s">
        <v>556</v>
      </c>
      <c r="D96" s="194"/>
      <c r="E96" s="195"/>
      <c r="F96" s="195"/>
      <c r="G96" s="195"/>
      <c r="H96" s="195"/>
      <c r="I96" s="195"/>
      <c r="J96" s="196"/>
      <c r="K96" s="25" t="s">
        <v>419</v>
      </c>
      <c r="L96" s="26">
        <f>L94+L95</f>
        <v>0</v>
      </c>
      <c r="M96" s="119"/>
      <c r="N96" s="85">
        <f>IF(DATA!$H$122,L94+J94*IF($L$22&gt;0,DATA!P100,0),0)</f>
        <v>0</v>
      </c>
      <c r="W96"/>
      <c r="X96" s="115"/>
      <c r="Y96" s="116"/>
      <c r="Z96" s="116"/>
      <c r="AA96" s="79"/>
    </row>
    <row r="97" spans="2:27" ht="21" customHeight="1" thickBot="1">
      <c r="B97" s="39" t="str">
        <f>IF(DATA!$H$122=FALSE,"",IF(AND(INPUT!D92="",INPUT!D93="",INPUT!F94="",INPUT!D95="",INPUT!D96=""),"",$S$25))</f>
        <v/>
      </c>
      <c r="C97" s="36"/>
      <c r="D97" s="35"/>
      <c r="E97" s="35"/>
      <c r="F97" s="35"/>
      <c r="G97" s="35"/>
      <c r="H97" s="35"/>
      <c r="I97" s="37"/>
      <c r="J97" s="35"/>
      <c r="K97" s="38" t="str">
        <f>IF(DATA!L122="","",INPUT!$S$26)</f>
        <v/>
      </c>
      <c r="L97" s="137" t="s">
        <v>305</v>
      </c>
      <c r="M97" s="75"/>
      <c r="N97" s="75" t="s">
        <v>525</v>
      </c>
      <c r="O97" s="75" t="str">
        <f>IF(AND(J94&gt;0,DATA!$B$122=1),$S$27,"")</f>
        <v/>
      </c>
      <c r="W97"/>
      <c r="X97" s="115"/>
      <c r="Y97" s="116"/>
      <c r="Z97" s="116"/>
      <c r="AA97" s="79"/>
    </row>
    <row r="98" spans="2:27" ht="21" customHeight="1">
      <c r="B98" s="237">
        <v>13</v>
      </c>
      <c r="C98" s="17" t="s">
        <v>299</v>
      </c>
      <c r="D98" s="197"/>
      <c r="E98" s="198"/>
      <c r="F98" s="198"/>
      <c r="G98" s="198"/>
      <c r="H98" s="199"/>
      <c r="I98" s="96" t="s">
        <v>435</v>
      </c>
      <c r="J98" s="185"/>
      <c r="K98" s="186"/>
      <c r="L98" s="187"/>
      <c r="M98" s="75"/>
      <c r="N98" s="75" t="s">
        <v>386</v>
      </c>
      <c r="O98" s="75" t="str">
        <f>IF(AND(OR(DATA!$B$123=1,DATA!$D$123=1),J200=0,OR(ISBLANK(D98)=FALSE,ISBLANK(D99)=FALSE,ISBLANK(D100)=FALSE,ISBLANK(F100)=FALSE,ISBLANK(D101)=FALSE,ISBLANK(D102)=FALSE,DATA!$H$123)),$S$27,"")</f>
        <v/>
      </c>
      <c r="W98"/>
      <c r="X98" s="115"/>
      <c r="Y98" s="116"/>
      <c r="Z98" s="116"/>
      <c r="AA98" s="79"/>
    </row>
    <row r="99" spans="2:27" ht="21" customHeight="1">
      <c r="B99" s="240"/>
      <c r="C99" s="18" t="s">
        <v>204</v>
      </c>
      <c r="D99" s="188"/>
      <c r="E99" s="189"/>
      <c r="F99" s="189"/>
      <c r="G99" s="189"/>
      <c r="H99" s="190"/>
      <c r="I99" s="19" t="s">
        <v>638</v>
      </c>
      <c r="J99" s="191"/>
      <c r="K99" s="192"/>
      <c r="L99" s="193"/>
      <c r="M99" s="75"/>
      <c r="N99" s="75" t="s">
        <v>465</v>
      </c>
      <c r="O99" s="75" t="str">
        <f>IF(AND(J100&gt;0,DATA!$H$123=FALSE,OR(D98="",D99="",D100="",F100="",D101="")),$S$28,"")</f>
        <v/>
      </c>
      <c r="W99"/>
      <c r="X99" s="115"/>
      <c r="Y99" s="116"/>
      <c r="Z99" s="116"/>
      <c r="AA99" s="79"/>
    </row>
    <row r="100" spans="2:27" ht="21" customHeight="1">
      <c r="B100" s="240"/>
      <c r="C100" s="18" t="s">
        <v>301</v>
      </c>
      <c r="D100" s="61"/>
      <c r="E100" s="62" t="s">
        <v>680</v>
      </c>
      <c r="F100" s="188"/>
      <c r="G100" s="189"/>
      <c r="H100" s="190"/>
      <c r="I100" s="19" t="s">
        <v>364</v>
      </c>
      <c r="J100" s="130">
        <f>M100</f>
        <v>0</v>
      </c>
      <c r="K100" s="21" t="s">
        <v>185</v>
      </c>
      <c r="L100" s="22">
        <f>DATA!$F$123*INPUT!J100</f>
        <v>0</v>
      </c>
      <c r="M100" s="131">
        <v>0</v>
      </c>
      <c r="N100" s="75" t="s">
        <v>427</v>
      </c>
      <c r="W100"/>
      <c r="X100" s="115"/>
      <c r="Y100" s="116"/>
      <c r="Z100" s="116"/>
      <c r="AA100" s="79"/>
    </row>
    <row r="101" spans="2:27" ht="21" customHeight="1" thickBot="1">
      <c r="B101" s="240"/>
      <c r="C101" s="18" t="s">
        <v>139</v>
      </c>
      <c r="D101" s="188"/>
      <c r="E101" s="189"/>
      <c r="F101" s="189"/>
      <c r="G101" s="189"/>
      <c r="H101" s="189"/>
      <c r="I101" s="189"/>
      <c r="J101" s="190"/>
      <c r="K101" s="23" t="s">
        <v>142</v>
      </c>
      <c r="L101" s="24">
        <f>IF(L100&gt;=10000,0,IF(COUNTIF(DATA!$C$123,"*送料無料*"),0,220)*J100)</f>
        <v>0</v>
      </c>
      <c r="M101" s="119"/>
      <c r="N101" s="75" t="s">
        <v>250</v>
      </c>
      <c r="W101"/>
      <c r="X101" s="115"/>
      <c r="Y101" s="116"/>
      <c r="Z101" s="116"/>
      <c r="AA101" s="79"/>
    </row>
    <row r="102" spans="2:27" ht="21" customHeight="1" thickTop="1" thickBot="1">
      <c r="B102" s="241"/>
      <c r="C102" s="30" t="s">
        <v>556</v>
      </c>
      <c r="D102" s="194"/>
      <c r="E102" s="195"/>
      <c r="F102" s="195"/>
      <c r="G102" s="195"/>
      <c r="H102" s="195"/>
      <c r="I102" s="195"/>
      <c r="J102" s="196"/>
      <c r="K102" s="25" t="s">
        <v>419</v>
      </c>
      <c r="L102" s="26">
        <f>L100+L101</f>
        <v>0</v>
      </c>
      <c r="M102" s="119"/>
      <c r="N102" s="85">
        <f>IF(DATA!$H$123,L100+J100*IF($L$22&gt;0,DATA!P100,0),0)</f>
        <v>0</v>
      </c>
      <c r="W102"/>
      <c r="X102" s="115"/>
      <c r="Y102" s="116"/>
      <c r="Z102" s="116"/>
      <c r="AA102" s="79"/>
    </row>
    <row r="103" spans="2:27" ht="21" customHeight="1" thickBot="1">
      <c r="B103" s="39" t="str">
        <f>IF(DATA!$H$123=FALSE,"",IF(AND(INPUT!D98="",INPUT!D99="",INPUT!F100="",INPUT!D101="",INPUT!D102=""),"",$S$25))</f>
        <v/>
      </c>
      <c r="C103" s="36"/>
      <c r="D103" s="35"/>
      <c r="E103" s="35"/>
      <c r="F103" s="35"/>
      <c r="G103" s="35"/>
      <c r="H103" s="35"/>
      <c r="I103" s="37"/>
      <c r="J103" s="35"/>
      <c r="K103" s="38" t="str">
        <f>IF(DATA!L123="","",INPUT!$S$26)</f>
        <v/>
      </c>
      <c r="L103" s="137" t="s">
        <v>305</v>
      </c>
      <c r="M103" s="75"/>
      <c r="N103" s="75" t="s">
        <v>525</v>
      </c>
      <c r="O103" s="75" t="str">
        <f>IF(AND(J100&gt;0,DATA!$B$123=1),$S$27,"")</f>
        <v/>
      </c>
      <c r="W103"/>
      <c r="X103" s="115"/>
      <c r="Y103" s="116"/>
      <c r="Z103" s="116"/>
      <c r="AA103" s="79"/>
    </row>
    <row r="104" spans="2:27" ht="21" customHeight="1">
      <c r="B104" s="237">
        <v>14</v>
      </c>
      <c r="C104" s="17" t="s">
        <v>299</v>
      </c>
      <c r="D104" s="197"/>
      <c r="E104" s="198"/>
      <c r="F104" s="198"/>
      <c r="G104" s="198"/>
      <c r="H104" s="199"/>
      <c r="I104" s="96" t="s">
        <v>435</v>
      </c>
      <c r="J104" s="185"/>
      <c r="K104" s="186"/>
      <c r="L104" s="187"/>
      <c r="M104" s="75"/>
      <c r="N104" s="75" t="s">
        <v>386</v>
      </c>
      <c r="O104" s="75" t="str">
        <f>IF(AND(OR(DATA!$B$124=1,DATA!$D$124=1),J206=0,OR(ISBLANK(D104)=FALSE,ISBLANK(D105)=FALSE,ISBLANK(D106)=FALSE,ISBLANK(F106)=FALSE,ISBLANK(D107)=FALSE,ISBLANK(D108)=FALSE,DATA!$H$124)),$S$27,"")</f>
        <v/>
      </c>
      <c r="W104"/>
      <c r="X104" s="115"/>
      <c r="Y104" s="116"/>
      <c r="Z104" s="116"/>
      <c r="AA104" s="79"/>
    </row>
    <row r="105" spans="2:27" ht="21" customHeight="1">
      <c r="B105" s="240"/>
      <c r="C105" s="18" t="s">
        <v>204</v>
      </c>
      <c r="D105" s="188"/>
      <c r="E105" s="189"/>
      <c r="F105" s="189"/>
      <c r="G105" s="189"/>
      <c r="H105" s="190"/>
      <c r="I105" s="19" t="s">
        <v>638</v>
      </c>
      <c r="J105" s="191"/>
      <c r="K105" s="192"/>
      <c r="L105" s="193"/>
      <c r="M105" s="75"/>
      <c r="N105" s="75" t="s">
        <v>465</v>
      </c>
      <c r="O105" s="75" t="str">
        <f>IF(AND(J106&gt;0,DATA!$H$124=FALSE,OR(D104="",D105="",D106="",F106="",D107="")),$S$28,"")</f>
        <v/>
      </c>
      <c r="W105"/>
      <c r="X105" s="115"/>
      <c r="Y105" s="116"/>
      <c r="Z105" s="116"/>
      <c r="AA105" s="79"/>
    </row>
    <row r="106" spans="2:27" ht="21" customHeight="1">
      <c r="B106" s="240"/>
      <c r="C106" s="18" t="s">
        <v>301</v>
      </c>
      <c r="D106" s="61"/>
      <c r="E106" s="20" t="s">
        <v>680</v>
      </c>
      <c r="F106" s="188"/>
      <c r="G106" s="189"/>
      <c r="H106" s="190"/>
      <c r="I106" s="19" t="s">
        <v>364</v>
      </c>
      <c r="J106" s="130">
        <f>M106</f>
        <v>0</v>
      </c>
      <c r="K106" s="21" t="s">
        <v>185</v>
      </c>
      <c r="L106" s="22">
        <f>DATA!$F$124*INPUT!J106</f>
        <v>0</v>
      </c>
      <c r="M106" s="131">
        <v>0</v>
      </c>
      <c r="N106" s="75" t="s">
        <v>427</v>
      </c>
      <c r="W106"/>
      <c r="X106" s="115"/>
      <c r="Y106" s="116"/>
      <c r="Z106" s="116"/>
      <c r="AA106" s="79"/>
    </row>
    <row r="107" spans="2:27" ht="21" customHeight="1" thickBot="1">
      <c r="B107" s="240"/>
      <c r="C107" s="18" t="s">
        <v>139</v>
      </c>
      <c r="D107" s="188"/>
      <c r="E107" s="189"/>
      <c r="F107" s="189"/>
      <c r="G107" s="189"/>
      <c r="H107" s="189"/>
      <c r="I107" s="189"/>
      <c r="J107" s="190"/>
      <c r="K107" s="23" t="s">
        <v>142</v>
      </c>
      <c r="L107" s="24">
        <f>IF(L106&gt;=10000,0,IF(COUNTIF(DATA!$C$124,"*送料無料*"),0,220)*J106)</f>
        <v>0</v>
      </c>
      <c r="M107" s="119"/>
      <c r="N107" s="75" t="s">
        <v>250</v>
      </c>
      <c r="W107"/>
      <c r="X107" s="115"/>
      <c r="Y107" s="116"/>
      <c r="Z107" s="116"/>
      <c r="AA107" s="79"/>
    </row>
    <row r="108" spans="2:27" ht="21" customHeight="1" thickTop="1" thickBot="1">
      <c r="B108" s="241"/>
      <c r="C108" s="30" t="s">
        <v>556</v>
      </c>
      <c r="D108" s="194"/>
      <c r="E108" s="195"/>
      <c r="F108" s="195"/>
      <c r="G108" s="195"/>
      <c r="H108" s="195"/>
      <c r="I108" s="195"/>
      <c r="J108" s="196"/>
      <c r="K108" s="25" t="s">
        <v>419</v>
      </c>
      <c r="L108" s="26">
        <f>L106+L107</f>
        <v>0</v>
      </c>
      <c r="M108" s="119"/>
      <c r="N108" s="85">
        <f>IF(DATA!$H$124,L106+J106*IF($L$22&gt;0,DATA!P100,0),0)</f>
        <v>0</v>
      </c>
      <c r="W108"/>
      <c r="X108" s="115"/>
      <c r="Y108" s="116"/>
      <c r="Z108" s="116"/>
      <c r="AA108" s="79"/>
    </row>
    <row r="109" spans="2:27" ht="21" customHeight="1" thickBot="1">
      <c r="B109" s="39" t="str">
        <f>IF(DATA!$H$124=FALSE,"",IF(AND(INPUT!D104="",INPUT!D105="",INPUT!F106="",INPUT!D107="",INPUT!D108=""),"",$S$25))</f>
        <v/>
      </c>
      <c r="C109" s="36"/>
      <c r="D109" s="35"/>
      <c r="E109" s="35"/>
      <c r="F109" s="35"/>
      <c r="G109" s="35"/>
      <c r="H109" s="35"/>
      <c r="I109" s="37"/>
      <c r="J109" s="35"/>
      <c r="K109" s="38" t="str">
        <f>IF(DATA!L124="","",INPUT!$S$26)</f>
        <v/>
      </c>
      <c r="L109" s="137" t="s">
        <v>305</v>
      </c>
      <c r="M109" s="75"/>
      <c r="N109" s="75" t="s">
        <v>525</v>
      </c>
      <c r="O109" s="75" t="str">
        <f>IF(AND(J106&gt;0,DATA!$B$124=1),$S$27,"")</f>
        <v/>
      </c>
      <c r="U109"/>
      <c r="V109"/>
      <c r="W109"/>
      <c r="X109" s="115"/>
      <c r="Y109" s="116"/>
      <c r="Z109" s="116"/>
      <c r="AA109" s="79"/>
    </row>
    <row r="110" spans="2:27" ht="21" customHeight="1">
      <c r="B110" s="237">
        <v>15</v>
      </c>
      <c r="C110" s="17" t="s">
        <v>299</v>
      </c>
      <c r="D110" s="197"/>
      <c r="E110" s="198"/>
      <c r="F110" s="198"/>
      <c r="G110" s="198"/>
      <c r="H110" s="199"/>
      <c r="I110" s="96" t="s">
        <v>435</v>
      </c>
      <c r="J110" s="185"/>
      <c r="K110" s="186"/>
      <c r="L110" s="187"/>
      <c r="M110" s="75"/>
      <c r="N110" s="75" t="s">
        <v>386</v>
      </c>
      <c r="O110" s="75" t="str">
        <f>IF(AND(OR(DATA!$B$125=1,DATA!$D$125=1),J212=0,OR(ISBLANK(D110)=FALSE,ISBLANK(D111)=FALSE,ISBLANK(D112)=FALSE,ISBLANK(F112)=FALSE,ISBLANK(D113)=FALSE,ISBLANK(D114)=FALSE,DATA!$H$125)),$S$27,"")</f>
        <v/>
      </c>
      <c r="X110" s="115"/>
      <c r="Y110" s="116"/>
      <c r="Z110" s="116"/>
      <c r="AA110" s="79"/>
    </row>
    <row r="111" spans="2:27" ht="21" customHeight="1">
      <c r="B111" s="240"/>
      <c r="C111" s="18" t="s">
        <v>204</v>
      </c>
      <c r="D111" s="188"/>
      <c r="E111" s="189"/>
      <c r="F111" s="189"/>
      <c r="G111" s="189"/>
      <c r="H111" s="190"/>
      <c r="I111" s="19" t="s">
        <v>638</v>
      </c>
      <c r="J111" s="191"/>
      <c r="K111" s="192"/>
      <c r="L111" s="193"/>
      <c r="M111" s="75"/>
      <c r="N111" s="75" t="s">
        <v>465</v>
      </c>
      <c r="O111" s="75" t="str">
        <f>IF(AND(J112&gt;0,DATA!$H$125=FALSE,OR(D110="",D111="",D112="",F112="",D113="")),$S$28,"")</f>
        <v/>
      </c>
      <c r="X111" s="115"/>
      <c r="Y111" s="116"/>
      <c r="Z111" s="116"/>
      <c r="AA111" s="79"/>
    </row>
    <row r="112" spans="2:27" ht="21" customHeight="1">
      <c r="B112" s="240"/>
      <c r="C112" s="18" t="s">
        <v>301</v>
      </c>
      <c r="D112" s="61"/>
      <c r="E112" s="62" t="s">
        <v>680</v>
      </c>
      <c r="F112" s="188"/>
      <c r="G112" s="189"/>
      <c r="H112" s="190"/>
      <c r="I112" s="19" t="s">
        <v>364</v>
      </c>
      <c r="J112" s="130">
        <f>M112</f>
        <v>0</v>
      </c>
      <c r="K112" s="21" t="s">
        <v>185</v>
      </c>
      <c r="L112" s="22">
        <f>DATA!$F$125*INPUT!J112</f>
        <v>0</v>
      </c>
      <c r="M112" s="131">
        <v>0</v>
      </c>
      <c r="N112" s="75" t="s">
        <v>427</v>
      </c>
      <c r="X112" s="115"/>
      <c r="Y112" s="116"/>
      <c r="Z112" s="116"/>
      <c r="AA112" s="79"/>
    </row>
    <row r="113" spans="2:27" ht="21" customHeight="1" thickBot="1">
      <c r="B113" s="240"/>
      <c r="C113" s="18" t="s">
        <v>139</v>
      </c>
      <c r="D113" s="188"/>
      <c r="E113" s="189"/>
      <c r="F113" s="189"/>
      <c r="G113" s="189"/>
      <c r="H113" s="189"/>
      <c r="I113" s="189"/>
      <c r="J113" s="190"/>
      <c r="K113" s="23" t="s">
        <v>142</v>
      </c>
      <c r="L113" s="24">
        <f>IF(L112&gt;=10000,0,IF(COUNTIF(DATA!$C$125,"*送料無料*"),0,220)*J112)</f>
        <v>0</v>
      </c>
      <c r="M113" s="119"/>
      <c r="N113" s="75" t="s">
        <v>250</v>
      </c>
      <c r="X113" s="115"/>
      <c r="Y113" s="116"/>
      <c r="Z113" s="116"/>
      <c r="AA113" s="79"/>
    </row>
    <row r="114" spans="2:27" ht="21" customHeight="1" thickTop="1" thickBot="1">
      <c r="B114" s="241"/>
      <c r="C114" s="30" t="s">
        <v>556</v>
      </c>
      <c r="D114" s="194"/>
      <c r="E114" s="195"/>
      <c r="F114" s="195"/>
      <c r="G114" s="195"/>
      <c r="H114" s="195"/>
      <c r="I114" s="195"/>
      <c r="J114" s="196"/>
      <c r="K114" s="25" t="s">
        <v>419</v>
      </c>
      <c r="L114" s="26">
        <f>L112+L113</f>
        <v>0</v>
      </c>
      <c r="M114" s="119"/>
      <c r="N114" s="85">
        <f>IF(DATA!$H$125,L112+J112*IF($L$22&gt;0,DATA!P100,0),0)</f>
        <v>0</v>
      </c>
      <c r="X114" s="115"/>
      <c r="Y114" s="116"/>
      <c r="Z114" s="116"/>
      <c r="AA114" s="79"/>
    </row>
    <row r="115" spans="2:27" ht="21" customHeight="1" thickBot="1">
      <c r="B115" s="39" t="str">
        <f>IF(DATA!$H$125=FALSE,"",IF(AND(INPUT!D110="",INPUT!D111="",INPUT!F112="",INPUT!D113="",INPUT!D114=""),"",$S$25))</f>
        <v/>
      </c>
      <c r="C115" s="36"/>
      <c r="D115" s="35"/>
      <c r="E115" s="35"/>
      <c r="F115" s="35"/>
      <c r="G115" s="35"/>
      <c r="H115" s="35"/>
      <c r="I115" s="37"/>
      <c r="J115" s="35"/>
      <c r="K115" s="38" t="str">
        <f>IF(DATA!L125="","",INPUT!$S$26)</f>
        <v/>
      </c>
      <c r="L115" s="137" t="s">
        <v>305</v>
      </c>
      <c r="M115" s="75"/>
      <c r="N115" s="75" t="s">
        <v>525</v>
      </c>
      <c r="O115" s="75" t="str">
        <f>IF(AND(J112&gt;0,DATA!$B$125=1),$S$27,"")</f>
        <v/>
      </c>
      <c r="X115" s="115"/>
      <c r="Y115" s="116"/>
      <c r="Z115" s="116"/>
      <c r="AA115" s="79"/>
    </row>
    <row r="116" spans="2:27" ht="21" customHeight="1">
      <c r="B116" s="237">
        <v>16</v>
      </c>
      <c r="C116" s="17" t="s">
        <v>299</v>
      </c>
      <c r="D116" s="197"/>
      <c r="E116" s="198"/>
      <c r="F116" s="198"/>
      <c r="G116" s="198"/>
      <c r="H116" s="199"/>
      <c r="I116" s="96" t="s">
        <v>435</v>
      </c>
      <c r="J116" s="185"/>
      <c r="K116" s="186"/>
      <c r="L116" s="187"/>
      <c r="M116" s="75"/>
      <c r="N116" s="75" t="s">
        <v>386</v>
      </c>
      <c r="O116" s="75" t="str">
        <f>IF(AND(OR(DATA!$B$126=1,DATA!$D$126=1),J218=0,OR(ISBLANK(D116)=FALSE,ISBLANK(D117)=FALSE,ISBLANK(D118)=FALSE,ISBLANK(F118)=FALSE,ISBLANK(D119)=FALSE,ISBLANK(D120)=FALSE,DATA!$H$126)),$S$27,"")</f>
        <v/>
      </c>
      <c r="X116" s="115"/>
      <c r="Y116" s="116"/>
      <c r="Z116" s="116"/>
      <c r="AA116" s="79"/>
    </row>
    <row r="117" spans="2:27" ht="21" customHeight="1">
      <c r="B117" s="240"/>
      <c r="C117" s="18" t="s">
        <v>204</v>
      </c>
      <c r="D117" s="188"/>
      <c r="E117" s="189"/>
      <c r="F117" s="189"/>
      <c r="G117" s="189"/>
      <c r="H117" s="190"/>
      <c r="I117" s="19" t="s">
        <v>638</v>
      </c>
      <c r="J117" s="191"/>
      <c r="K117" s="192"/>
      <c r="L117" s="193"/>
      <c r="M117" s="75"/>
      <c r="N117" s="75" t="s">
        <v>465</v>
      </c>
      <c r="O117" s="75" t="str">
        <f>IF(AND(J118&gt;0,DATA!$H$126=FALSE,OR(D116="",D117="",D118="",F118="",D119="")),$S$28,"")</f>
        <v/>
      </c>
      <c r="X117" s="115"/>
      <c r="Y117" s="116"/>
      <c r="Z117" s="116"/>
      <c r="AA117" s="79"/>
    </row>
    <row r="118" spans="2:27" ht="21" customHeight="1">
      <c r="B118" s="240"/>
      <c r="C118" s="18" t="s">
        <v>301</v>
      </c>
      <c r="D118" s="61"/>
      <c r="E118" s="62" t="s">
        <v>680</v>
      </c>
      <c r="F118" s="188"/>
      <c r="G118" s="189"/>
      <c r="H118" s="190"/>
      <c r="I118" s="19" t="s">
        <v>364</v>
      </c>
      <c r="J118" s="130">
        <f>M118</f>
        <v>0</v>
      </c>
      <c r="K118" s="21" t="s">
        <v>185</v>
      </c>
      <c r="L118" s="22">
        <f>DATA!$F$126*INPUT!J118</f>
        <v>0</v>
      </c>
      <c r="M118" s="131">
        <v>0</v>
      </c>
      <c r="N118" s="75" t="s">
        <v>427</v>
      </c>
      <c r="X118" s="115"/>
      <c r="Y118" s="116"/>
      <c r="Z118" s="116"/>
      <c r="AA118" s="79"/>
    </row>
    <row r="119" spans="2:27" ht="21" customHeight="1" thickBot="1">
      <c r="B119" s="240"/>
      <c r="C119" s="18" t="s">
        <v>139</v>
      </c>
      <c r="D119" s="188"/>
      <c r="E119" s="189"/>
      <c r="F119" s="189"/>
      <c r="G119" s="189"/>
      <c r="H119" s="189"/>
      <c r="I119" s="189"/>
      <c r="J119" s="190"/>
      <c r="K119" s="23" t="s">
        <v>142</v>
      </c>
      <c r="L119" s="24">
        <f>IF(L118&gt;=10000,0,IF(COUNTIF(DATA!$C$126,"*送料無料*"),0,220)*J118)</f>
        <v>0</v>
      </c>
      <c r="M119" s="119"/>
      <c r="N119" s="75" t="s">
        <v>250</v>
      </c>
      <c r="X119" s="115"/>
      <c r="Y119" s="116"/>
      <c r="Z119" s="116"/>
      <c r="AA119" s="79"/>
    </row>
    <row r="120" spans="2:27" ht="21" customHeight="1" thickTop="1" thickBot="1">
      <c r="B120" s="241"/>
      <c r="C120" s="30" t="s">
        <v>556</v>
      </c>
      <c r="D120" s="194"/>
      <c r="E120" s="195"/>
      <c r="F120" s="195"/>
      <c r="G120" s="195"/>
      <c r="H120" s="195"/>
      <c r="I120" s="195"/>
      <c r="J120" s="196"/>
      <c r="K120" s="25" t="s">
        <v>419</v>
      </c>
      <c r="L120" s="26">
        <f>L118+L119</f>
        <v>0</v>
      </c>
      <c r="M120" s="119"/>
      <c r="N120" s="85">
        <f>IF(DATA!$H$126,L118+J118*IF($L$22&gt;0,DATA!P100,0),0)</f>
        <v>0</v>
      </c>
      <c r="X120" s="115"/>
      <c r="Y120" s="116"/>
      <c r="Z120" s="116"/>
      <c r="AA120" s="79"/>
    </row>
    <row r="121" spans="2:27" ht="21" customHeight="1" thickBot="1">
      <c r="B121" s="39" t="str">
        <f>IF(DATA!$H$126=FALSE,"",IF(AND(INPUT!D116="",INPUT!D117="",INPUT!F118="",INPUT!D119="",INPUT!D120=""),"",$S$25))</f>
        <v/>
      </c>
      <c r="C121" s="36"/>
      <c r="D121" s="35"/>
      <c r="E121" s="35"/>
      <c r="F121" s="35"/>
      <c r="G121" s="35"/>
      <c r="H121" s="35"/>
      <c r="I121" s="37"/>
      <c r="J121" s="35"/>
      <c r="K121" s="38" t="str">
        <f>IF(DATA!L126="","",INPUT!$S$26)</f>
        <v/>
      </c>
      <c r="L121" s="137" t="s">
        <v>305</v>
      </c>
      <c r="M121" s="75"/>
      <c r="N121" s="75" t="s">
        <v>525</v>
      </c>
      <c r="O121" s="75" t="str">
        <f>IF(AND(J118&gt;0,DATA!$B$126=1),$S$27,"")</f>
        <v/>
      </c>
      <c r="X121" s="115"/>
      <c r="Y121" s="116"/>
      <c r="Z121" s="116"/>
      <c r="AA121" s="79"/>
    </row>
    <row r="122" spans="2:27" ht="21" customHeight="1">
      <c r="B122" s="237">
        <v>17</v>
      </c>
      <c r="C122" s="17" t="s">
        <v>299</v>
      </c>
      <c r="D122" s="197"/>
      <c r="E122" s="198"/>
      <c r="F122" s="198"/>
      <c r="G122" s="198"/>
      <c r="H122" s="199"/>
      <c r="I122" s="96" t="s">
        <v>435</v>
      </c>
      <c r="J122" s="185"/>
      <c r="K122" s="186"/>
      <c r="L122" s="187"/>
      <c r="M122" s="75"/>
      <c r="N122" s="75" t="s">
        <v>386</v>
      </c>
      <c r="O122" s="75" t="str">
        <f>IF(AND(OR(DATA!$B$127=1,DATA!$D$127=1),J224=0,OR(ISBLANK(D122)=FALSE,ISBLANK(D123)=FALSE,ISBLANK(D124)=FALSE,ISBLANK(F124)=FALSE,ISBLANK(D125)=FALSE,ISBLANK(D126)=FALSE,DATA!$H$127)),$S$27,"")</f>
        <v/>
      </c>
      <c r="X122" s="115"/>
      <c r="Y122" s="116"/>
      <c r="Z122" s="116"/>
      <c r="AA122" s="79"/>
    </row>
    <row r="123" spans="2:27" ht="21" customHeight="1">
      <c r="B123" s="240"/>
      <c r="C123" s="18" t="s">
        <v>204</v>
      </c>
      <c r="D123" s="188"/>
      <c r="E123" s="189"/>
      <c r="F123" s="189"/>
      <c r="G123" s="189"/>
      <c r="H123" s="190"/>
      <c r="I123" s="19" t="s">
        <v>638</v>
      </c>
      <c r="J123" s="191"/>
      <c r="K123" s="192"/>
      <c r="L123" s="193"/>
      <c r="M123" s="75"/>
      <c r="N123" s="75" t="s">
        <v>465</v>
      </c>
      <c r="O123" s="75" t="str">
        <f>IF(AND(J124&gt;0,DATA!$H$127=FALSE,OR(D122="",D123="",D124="",F124="",D125="")),$S$28,"")</f>
        <v/>
      </c>
      <c r="X123" s="115"/>
      <c r="Y123" s="116"/>
      <c r="Z123" s="116"/>
      <c r="AA123" s="79"/>
    </row>
    <row r="124" spans="2:27" ht="21" customHeight="1">
      <c r="B124" s="240"/>
      <c r="C124" s="18" t="s">
        <v>301</v>
      </c>
      <c r="D124" s="61"/>
      <c r="E124" s="62" t="s">
        <v>680</v>
      </c>
      <c r="F124" s="188"/>
      <c r="G124" s="189"/>
      <c r="H124" s="190"/>
      <c r="I124" s="19" t="s">
        <v>364</v>
      </c>
      <c r="J124" s="130">
        <f>M124</f>
        <v>0</v>
      </c>
      <c r="K124" s="21" t="s">
        <v>185</v>
      </c>
      <c r="L124" s="22">
        <f>DATA!$F$127*INPUT!J124</f>
        <v>0</v>
      </c>
      <c r="M124" s="131">
        <v>0</v>
      </c>
      <c r="N124" s="75" t="s">
        <v>427</v>
      </c>
      <c r="X124" s="115"/>
      <c r="Y124" s="116"/>
      <c r="Z124" s="116"/>
      <c r="AA124" s="79"/>
    </row>
    <row r="125" spans="2:27" ht="21" customHeight="1" thickBot="1">
      <c r="B125" s="240"/>
      <c r="C125" s="18" t="s">
        <v>139</v>
      </c>
      <c r="D125" s="188"/>
      <c r="E125" s="189"/>
      <c r="F125" s="189"/>
      <c r="G125" s="189"/>
      <c r="H125" s="189"/>
      <c r="I125" s="189"/>
      <c r="J125" s="190"/>
      <c r="K125" s="23" t="s">
        <v>142</v>
      </c>
      <c r="L125" s="24">
        <f>IF(L124&gt;=10000,0,IF(COUNTIF(DATA!$C$127,"*送料無料*"),0,220)*J124)</f>
        <v>0</v>
      </c>
      <c r="M125" s="119"/>
      <c r="N125" s="75" t="s">
        <v>250</v>
      </c>
      <c r="X125" s="115"/>
      <c r="Y125" s="116"/>
      <c r="Z125" s="116"/>
      <c r="AA125" s="79"/>
    </row>
    <row r="126" spans="2:27" ht="21" customHeight="1" thickTop="1" thickBot="1">
      <c r="B126" s="241"/>
      <c r="C126" s="30" t="s">
        <v>556</v>
      </c>
      <c r="D126" s="194"/>
      <c r="E126" s="195"/>
      <c r="F126" s="195"/>
      <c r="G126" s="195"/>
      <c r="H126" s="195"/>
      <c r="I126" s="195"/>
      <c r="J126" s="196"/>
      <c r="K126" s="25" t="s">
        <v>419</v>
      </c>
      <c r="L126" s="26">
        <f>L124+L125</f>
        <v>0</v>
      </c>
      <c r="M126" s="119"/>
      <c r="N126" s="85">
        <f>IF(DATA!$H$127,L124+J124*IF($L$22&gt;0,DATA!P100,0),0)</f>
        <v>0</v>
      </c>
      <c r="X126" s="115"/>
      <c r="Y126" s="116"/>
      <c r="Z126" s="116"/>
      <c r="AA126" s="79"/>
    </row>
    <row r="127" spans="2:27" ht="21" customHeight="1" thickTop="1" thickBot="1">
      <c r="B127" s="66" t="str">
        <f>IF(DATA!$H$127=FALSE,"",IF(AND(INPUT!D122="",INPUT!D123="",INPUT!F124="",INPUT!D125="",INPUT!D126=""),"",$S$25))</f>
        <v/>
      </c>
      <c r="C127" s="36"/>
      <c r="D127" s="35"/>
      <c r="E127" s="35"/>
      <c r="F127" s="35"/>
      <c r="G127" s="35"/>
      <c r="H127" s="35"/>
      <c r="I127" s="37"/>
      <c r="J127" s="35"/>
      <c r="K127" s="38" t="str">
        <f>IF(DATA!L127="","",INPUT!$S$26)</f>
        <v/>
      </c>
      <c r="L127" s="137" t="s">
        <v>305</v>
      </c>
      <c r="M127" s="75"/>
      <c r="N127" s="75" t="s">
        <v>525</v>
      </c>
      <c r="O127" s="75" t="str">
        <f>IF(AND(J124&gt;0,DATA!$B$127=1),$S$27,"")</f>
        <v/>
      </c>
      <c r="U127" s="204" t="s">
        <v>381</v>
      </c>
      <c r="V127" s="253"/>
      <c r="X127" s="115"/>
      <c r="Y127" s="116"/>
      <c r="Z127" s="116"/>
      <c r="AA127" s="79"/>
    </row>
    <row r="128" spans="2:27" ht="21" customHeight="1" thickBot="1">
      <c r="B128" s="237">
        <v>18</v>
      </c>
      <c r="C128" s="17" t="s">
        <v>299</v>
      </c>
      <c r="D128" s="197"/>
      <c r="E128" s="198"/>
      <c r="F128" s="198"/>
      <c r="G128" s="198"/>
      <c r="H128" s="199"/>
      <c r="I128" s="96" t="s">
        <v>435</v>
      </c>
      <c r="J128" s="185"/>
      <c r="K128" s="186"/>
      <c r="L128" s="187"/>
      <c r="M128" s="75"/>
      <c r="N128" s="75" t="s">
        <v>386</v>
      </c>
      <c r="O128" s="75" t="str">
        <f>IF(AND(OR(DATA!$B$128=1,DATA!$D$128=1),J230=0,OR(ISBLANK(D128)=FALSE,ISBLANK(D129)=FALSE,ISBLANK(D130)=FALSE,ISBLANK(F130)=FALSE,ISBLANK(D131)=FALSE,ISBLANK(D132)=FALSE,DATA!$H$128)),$S$27,"")</f>
        <v/>
      </c>
      <c r="U128" s="254"/>
      <c r="V128" s="255"/>
      <c r="X128" s="115"/>
      <c r="Y128" s="116"/>
      <c r="Z128" s="116"/>
      <c r="AA128" s="79"/>
    </row>
    <row r="129" spans="2:27" ht="21" customHeight="1" thickTop="1" thickBot="1">
      <c r="B129" s="240"/>
      <c r="C129" s="18" t="s">
        <v>204</v>
      </c>
      <c r="D129" s="188"/>
      <c r="E129" s="189"/>
      <c r="F129" s="189"/>
      <c r="G129" s="189"/>
      <c r="H129" s="190"/>
      <c r="I129" s="19" t="s">
        <v>638</v>
      </c>
      <c r="J129" s="191"/>
      <c r="K129" s="192"/>
      <c r="L129" s="193"/>
      <c r="M129" s="75"/>
      <c r="N129" s="75" t="s">
        <v>465</v>
      </c>
      <c r="O129" s="75" t="str">
        <f>IF(AND(J130&gt;0,DATA!$H$128=FALSE,OR(D128="",D129="",D130="",F130="",D131="")),$S$28,"")</f>
        <v/>
      </c>
      <c r="U129" s="86" t="s">
        <v>296</v>
      </c>
      <c r="V129" s="87"/>
      <c r="X129" s="115"/>
      <c r="Y129" s="116"/>
      <c r="Z129" s="116"/>
      <c r="AA129" s="79"/>
    </row>
    <row r="130" spans="2:27" ht="21" customHeight="1" thickTop="1">
      <c r="B130" s="240"/>
      <c r="C130" s="18" t="s">
        <v>301</v>
      </c>
      <c r="D130" s="61"/>
      <c r="E130" s="62" t="s">
        <v>680</v>
      </c>
      <c r="F130" s="188"/>
      <c r="G130" s="189"/>
      <c r="H130" s="190"/>
      <c r="I130" s="19" t="s">
        <v>364</v>
      </c>
      <c r="J130" s="130">
        <f>M130</f>
        <v>0</v>
      </c>
      <c r="K130" s="21" t="s">
        <v>185</v>
      </c>
      <c r="L130" s="22">
        <f>DATA!$F$128*INPUT!J130</f>
        <v>0</v>
      </c>
      <c r="M130" s="131">
        <v>0</v>
      </c>
      <c r="N130" s="75" t="s">
        <v>427</v>
      </c>
      <c r="U130" s="256" t="s">
        <v>109</v>
      </c>
      <c r="V130" s="217"/>
      <c r="X130" s="115"/>
      <c r="Y130" s="116"/>
      <c r="Z130" s="116"/>
      <c r="AA130" s="79"/>
    </row>
    <row r="131" spans="2:27" ht="21" customHeight="1" thickBot="1">
      <c r="B131" s="240"/>
      <c r="C131" s="18" t="s">
        <v>139</v>
      </c>
      <c r="D131" s="188"/>
      <c r="E131" s="189"/>
      <c r="F131" s="189"/>
      <c r="G131" s="189"/>
      <c r="H131" s="189"/>
      <c r="I131" s="189"/>
      <c r="J131" s="190"/>
      <c r="K131" s="23" t="s">
        <v>142</v>
      </c>
      <c r="L131" s="24">
        <f>IF(L130&gt;=10000,0,IF(COUNTIF(DATA!$C$128,"*送料無料*"),0,220)*J130)</f>
        <v>0</v>
      </c>
      <c r="M131" s="119"/>
      <c r="N131" s="75" t="s">
        <v>250</v>
      </c>
      <c r="U131" s="218"/>
      <c r="V131" s="219"/>
      <c r="X131" s="115"/>
      <c r="Y131" s="116"/>
      <c r="Z131" s="116"/>
      <c r="AA131" s="79"/>
    </row>
    <row r="132" spans="2:27" ht="21" customHeight="1" thickTop="1" thickBot="1">
      <c r="B132" s="241"/>
      <c r="C132" s="30" t="s">
        <v>556</v>
      </c>
      <c r="D132" s="194"/>
      <c r="E132" s="195"/>
      <c r="F132" s="195"/>
      <c r="G132" s="195"/>
      <c r="H132" s="195"/>
      <c r="I132" s="195"/>
      <c r="J132" s="196"/>
      <c r="K132" s="25" t="s">
        <v>419</v>
      </c>
      <c r="L132" s="26">
        <f>L130+L131</f>
        <v>0</v>
      </c>
      <c r="M132" s="119"/>
      <c r="N132" s="85">
        <f>IF(DATA!$H$128,L130+J130*IF($L$22&gt;0,DATA!P100,0),0)</f>
        <v>0</v>
      </c>
      <c r="U132" s="212" t="s">
        <v>830</v>
      </c>
      <c r="V132" s="213"/>
      <c r="X132" s="115"/>
      <c r="Y132" s="116"/>
      <c r="Z132" s="116"/>
      <c r="AA132" s="79"/>
    </row>
    <row r="133" spans="2:27" ht="21" customHeight="1" thickBot="1">
      <c r="B133" s="39" t="str">
        <f>IF(DATA!$H$128=FALSE,"",IF(AND(INPUT!D128="",INPUT!D129="",INPUT!F130="",INPUT!D131="",INPUT!D132=""),"",$S$25))</f>
        <v/>
      </c>
      <c r="C133" s="36"/>
      <c r="D133" s="35"/>
      <c r="E133" s="35"/>
      <c r="F133" s="35"/>
      <c r="G133" s="35"/>
      <c r="H133" s="35"/>
      <c r="I133" s="37"/>
      <c r="J133" s="35"/>
      <c r="K133" s="38" t="str">
        <f>IF(DATA!L128="","",INPUT!$S$26)</f>
        <v/>
      </c>
      <c r="L133" s="137" t="s">
        <v>305</v>
      </c>
      <c r="M133" s="75"/>
      <c r="N133" s="75" t="s">
        <v>525</v>
      </c>
      <c r="O133" s="75" t="str">
        <f>IF(AND(J130&gt;0,DATA!$B$128=1),$S$27,"")</f>
        <v/>
      </c>
      <c r="U133" s="214"/>
      <c r="V133" s="215"/>
      <c r="X133" s="115"/>
      <c r="Y133" s="116"/>
      <c r="Z133" s="116"/>
      <c r="AA133" s="79"/>
    </row>
    <row r="134" spans="2:27" ht="21" customHeight="1" thickTop="1">
      <c r="B134" s="237">
        <v>19</v>
      </c>
      <c r="C134" s="17" t="s">
        <v>299</v>
      </c>
      <c r="D134" s="197"/>
      <c r="E134" s="198"/>
      <c r="F134" s="198"/>
      <c r="G134" s="198"/>
      <c r="H134" s="199"/>
      <c r="I134" s="96" t="s">
        <v>435</v>
      </c>
      <c r="J134" s="185"/>
      <c r="K134" s="186"/>
      <c r="L134" s="187"/>
      <c r="M134" s="75"/>
      <c r="N134" s="75" t="s">
        <v>386</v>
      </c>
      <c r="O134" s="75" t="str">
        <f>IF(AND(OR(DATA!$B$129=1,DATA!$D$129=1),J236=0,OR(ISBLANK(D134)=FALSE,ISBLANK(D135)=FALSE,ISBLANK(D136)=FALSE,ISBLANK(F136)=FALSE,ISBLANK(D137)=FALSE,ISBLANK(D138)=FALSE,DATA!$H$129)),$S$27,"")</f>
        <v/>
      </c>
      <c r="U134" s="216" t="s">
        <v>831</v>
      </c>
      <c r="V134" s="217"/>
      <c r="X134" s="115"/>
      <c r="Y134" s="116"/>
      <c r="Z134" s="116"/>
      <c r="AA134" s="79"/>
    </row>
    <row r="135" spans="2:27" ht="21" customHeight="1" thickBot="1">
      <c r="B135" s="240"/>
      <c r="C135" s="18" t="s">
        <v>204</v>
      </c>
      <c r="D135" s="188"/>
      <c r="E135" s="189"/>
      <c r="F135" s="189"/>
      <c r="G135" s="189"/>
      <c r="H135" s="190"/>
      <c r="I135" s="19" t="s">
        <v>638</v>
      </c>
      <c r="J135" s="191"/>
      <c r="K135" s="192"/>
      <c r="L135" s="193"/>
      <c r="M135" s="75"/>
      <c r="N135" s="75" t="s">
        <v>465</v>
      </c>
      <c r="O135" s="75" t="str">
        <f>IF(AND(J136&gt;0,DATA!$H$129=FALSE,OR(D134="",D135="",D136="",F136="",D137="")),$S$28,"")</f>
        <v/>
      </c>
      <c r="U135" s="218"/>
      <c r="V135" s="219"/>
      <c r="X135" s="115"/>
      <c r="Y135" s="116"/>
      <c r="Z135" s="116"/>
      <c r="AA135" s="79"/>
    </row>
    <row r="136" spans="2:27" ht="21" customHeight="1" thickTop="1">
      <c r="B136" s="240"/>
      <c r="C136" s="18" t="s">
        <v>301</v>
      </c>
      <c r="D136" s="61"/>
      <c r="E136" s="62" t="s">
        <v>680</v>
      </c>
      <c r="F136" s="188"/>
      <c r="G136" s="189"/>
      <c r="H136" s="190"/>
      <c r="I136" s="19" t="s">
        <v>364</v>
      </c>
      <c r="J136" s="130">
        <f>M136</f>
        <v>0</v>
      </c>
      <c r="K136" s="21" t="s">
        <v>185</v>
      </c>
      <c r="L136" s="22">
        <f>DATA!$F$129*INPUT!J136</f>
        <v>0</v>
      </c>
      <c r="M136" s="131">
        <v>0</v>
      </c>
      <c r="N136" s="75" t="s">
        <v>427</v>
      </c>
      <c r="U136" s="216" t="s">
        <v>828</v>
      </c>
      <c r="V136" s="250"/>
      <c r="X136" s="115"/>
      <c r="Y136" s="116"/>
      <c r="Z136" s="116"/>
      <c r="AA136" s="79"/>
    </row>
    <row r="137" spans="2:27" ht="21" customHeight="1" thickBot="1">
      <c r="B137" s="240"/>
      <c r="C137" s="18" t="s">
        <v>139</v>
      </c>
      <c r="D137" s="188"/>
      <c r="E137" s="189"/>
      <c r="F137" s="189"/>
      <c r="G137" s="189"/>
      <c r="H137" s="189"/>
      <c r="I137" s="189"/>
      <c r="J137" s="190"/>
      <c r="K137" s="23" t="s">
        <v>142</v>
      </c>
      <c r="L137" s="24">
        <f>IF(L136&gt;=10000,0,IF(COUNTIF(DATA!$C$129,"*送料無料*"),0,220)*J136)</f>
        <v>0</v>
      </c>
      <c r="M137" s="119"/>
      <c r="N137" s="75" t="s">
        <v>250</v>
      </c>
      <c r="U137" s="251"/>
      <c r="V137" s="252"/>
      <c r="X137" s="115"/>
      <c r="Y137" s="116"/>
      <c r="Z137" s="116"/>
      <c r="AA137" s="79"/>
    </row>
    <row r="138" spans="2:27" ht="21" customHeight="1" thickTop="1" thickBot="1">
      <c r="B138" s="241"/>
      <c r="C138" s="30" t="s">
        <v>556</v>
      </c>
      <c r="D138" s="194"/>
      <c r="E138" s="195"/>
      <c r="F138" s="195"/>
      <c r="G138" s="195"/>
      <c r="H138" s="195"/>
      <c r="I138" s="195"/>
      <c r="J138" s="196"/>
      <c r="K138" s="25" t="s">
        <v>419</v>
      </c>
      <c r="L138" s="26">
        <f>L136+L137</f>
        <v>0</v>
      </c>
      <c r="M138" s="119"/>
      <c r="N138" s="85">
        <f>IF(DATA!$H$129,L136+J136*IF($L$22&gt;0,DATA!P100,0),0)</f>
        <v>0</v>
      </c>
      <c r="U138" s="180" t="s">
        <v>829</v>
      </c>
      <c r="V138" s="180"/>
      <c r="X138" s="115"/>
      <c r="Y138" s="116"/>
      <c r="Z138" s="116"/>
      <c r="AA138" s="79"/>
    </row>
    <row r="139" spans="2:27" ht="21" customHeight="1" thickTop="1" thickBot="1">
      <c r="B139" s="39" t="str">
        <f>IF(DATA!$H$129=FALSE,"",IF(AND(INPUT!D134="",INPUT!D135="",INPUT!F136="",INPUT!D137="",INPUT!D138=""),"",$S$25))</f>
        <v/>
      </c>
      <c r="C139" s="36"/>
      <c r="D139" s="35"/>
      <c r="E139" s="35"/>
      <c r="F139" s="35"/>
      <c r="G139" s="35"/>
      <c r="H139" s="35"/>
      <c r="I139" s="37"/>
      <c r="J139" s="35"/>
      <c r="K139" s="38" t="str">
        <f>IF(DATA!L129="","",INPUT!$S$26)</f>
        <v/>
      </c>
      <c r="L139" s="137" t="s">
        <v>305</v>
      </c>
      <c r="M139" s="75"/>
      <c r="N139" s="75" t="s">
        <v>525</v>
      </c>
      <c r="O139" s="75" t="str">
        <f>IF(AND(J136&gt;0,DATA!$B$129=1),$S$27,"")</f>
        <v/>
      </c>
      <c r="U139" s="200" t="s">
        <v>816</v>
      </c>
      <c r="V139" s="201"/>
      <c r="X139" s="115"/>
      <c r="Y139" s="116"/>
      <c r="Z139" s="116"/>
      <c r="AA139" s="79"/>
    </row>
    <row r="140" spans="2:27" ht="21" customHeight="1" thickBot="1">
      <c r="B140" s="237">
        <v>20</v>
      </c>
      <c r="C140" s="17" t="s">
        <v>299</v>
      </c>
      <c r="D140" s="197"/>
      <c r="E140" s="198"/>
      <c r="F140" s="198"/>
      <c r="G140" s="198"/>
      <c r="H140" s="199"/>
      <c r="I140" s="96" t="s">
        <v>435</v>
      </c>
      <c r="J140" s="185"/>
      <c r="K140" s="186"/>
      <c r="L140" s="187"/>
      <c r="M140" s="75"/>
      <c r="N140" s="75" t="s">
        <v>386</v>
      </c>
      <c r="O140" s="75" t="str">
        <f>IF(AND(OR(DATA!$B$130=1,DATA!$D$130=1),J242=0,OR(ISBLANK(D140)=FALSE,ISBLANK(D141)=FALSE,ISBLANK(D142)=FALSE,ISBLANK(F142)=FALSE,ISBLANK(D143)=FALSE,ISBLANK(D144)=FALSE,DATA!$H$130)),$S$27,"")</f>
        <v/>
      </c>
      <c r="U140" s="202"/>
      <c r="V140" s="203"/>
      <c r="X140" s="115"/>
      <c r="Y140" s="116"/>
      <c r="Z140" s="116"/>
      <c r="AA140" s="79"/>
    </row>
    <row r="141" spans="2:27" ht="21" customHeight="1" thickTop="1" thickBot="1">
      <c r="B141" s="240"/>
      <c r="C141" s="18" t="s">
        <v>204</v>
      </c>
      <c r="D141" s="188"/>
      <c r="E141" s="189"/>
      <c r="F141" s="189"/>
      <c r="G141" s="189"/>
      <c r="H141" s="190"/>
      <c r="I141" s="19" t="s">
        <v>638</v>
      </c>
      <c r="J141" s="191"/>
      <c r="K141" s="192"/>
      <c r="L141" s="193"/>
      <c r="M141" s="75"/>
      <c r="N141" s="75" t="s">
        <v>465</v>
      </c>
      <c r="O141" s="75" t="str">
        <f>IF(AND(J142&gt;0,DATA!$H$130=FALSE,OR(D140="",D141="",D142="",F142="",D143="")),$S$28,"")</f>
        <v/>
      </c>
      <c r="U141" s="180" t="s">
        <v>832</v>
      </c>
      <c r="V141" s="181"/>
      <c r="X141" s="115"/>
      <c r="Y141" s="116"/>
      <c r="Z141" s="116"/>
      <c r="AA141" s="79"/>
    </row>
    <row r="142" spans="2:27" ht="21" customHeight="1" thickTop="1">
      <c r="B142" s="240"/>
      <c r="C142" s="18" t="s">
        <v>301</v>
      </c>
      <c r="D142" s="61"/>
      <c r="E142" s="62" t="s">
        <v>680</v>
      </c>
      <c r="F142" s="188"/>
      <c r="G142" s="189"/>
      <c r="H142" s="190"/>
      <c r="I142" s="19" t="s">
        <v>364</v>
      </c>
      <c r="J142" s="130">
        <f>M142</f>
        <v>0</v>
      </c>
      <c r="K142" s="21" t="s">
        <v>185</v>
      </c>
      <c r="L142" s="22">
        <f>DATA!$F$130*INPUT!J142</f>
        <v>0</v>
      </c>
      <c r="M142" s="131">
        <v>0</v>
      </c>
      <c r="N142" s="75" t="s">
        <v>427</v>
      </c>
      <c r="U142" s="246" t="s">
        <v>381</v>
      </c>
      <c r="V142" s="247"/>
      <c r="X142" s="115"/>
      <c r="Y142" s="116"/>
      <c r="Z142" s="116"/>
      <c r="AA142" s="79"/>
    </row>
    <row r="143" spans="2:27" ht="21" customHeight="1" thickBot="1">
      <c r="B143" s="240"/>
      <c r="C143" s="18" t="s">
        <v>139</v>
      </c>
      <c r="D143" s="188"/>
      <c r="E143" s="189"/>
      <c r="F143" s="189"/>
      <c r="G143" s="189"/>
      <c r="H143" s="189"/>
      <c r="I143" s="189"/>
      <c r="J143" s="190"/>
      <c r="K143" s="23" t="s">
        <v>142</v>
      </c>
      <c r="L143" s="24">
        <f>IF(L142&gt;=10000,0,IF(COUNTIF(DATA!$C$130,"*送料無料*"),0,220)*J142)</f>
        <v>0</v>
      </c>
      <c r="M143" s="119"/>
      <c r="N143" s="75" t="s">
        <v>250</v>
      </c>
      <c r="U143" s="248"/>
      <c r="V143" s="249"/>
      <c r="X143" s="115"/>
      <c r="Y143" s="116"/>
      <c r="Z143" s="116"/>
      <c r="AA143" s="79"/>
    </row>
    <row r="144" spans="2:27" ht="21" customHeight="1" thickTop="1" thickBot="1">
      <c r="B144" s="241"/>
      <c r="C144" s="30" t="s">
        <v>556</v>
      </c>
      <c r="D144" s="194"/>
      <c r="E144" s="195"/>
      <c r="F144" s="195"/>
      <c r="G144" s="195"/>
      <c r="H144" s="195"/>
      <c r="I144" s="195"/>
      <c r="J144" s="196"/>
      <c r="K144" s="25" t="s">
        <v>419</v>
      </c>
      <c r="L144" s="26">
        <f>L142+L143</f>
        <v>0</v>
      </c>
      <c r="M144" s="119"/>
      <c r="N144" s="85">
        <f>IF(DATA!$H$130,L142+J142*IF($L$22&gt;0,DATA!P100,0),0)</f>
        <v>0</v>
      </c>
      <c r="U144"/>
      <c r="V144"/>
      <c r="X144" s="115"/>
      <c r="Y144" s="116"/>
      <c r="Z144" s="116"/>
      <c r="AA144" s="79"/>
    </row>
    <row r="145" spans="2:27" ht="21" customHeight="1" thickBot="1">
      <c r="B145" s="39" t="str">
        <f>IF(DATA!$H$130=FALSE,"",IF(AND(INPUT!D140="",INPUT!D141="",INPUT!F142="",INPUT!D143="",INPUT!D144=""),"",$S$25))</f>
        <v/>
      </c>
      <c r="C145" s="36"/>
      <c r="D145" s="35"/>
      <c r="E145" s="35"/>
      <c r="F145" s="35"/>
      <c r="G145" s="35"/>
      <c r="H145" s="35"/>
      <c r="I145" s="37"/>
      <c r="J145" s="35"/>
      <c r="K145" s="38" t="str">
        <f>IF(DATA!L130="","",INPUT!$S$26)</f>
        <v/>
      </c>
      <c r="L145" s="137" t="s">
        <v>305</v>
      </c>
      <c r="M145" s="75"/>
      <c r="N145" s="75" t="s">
        <v>525</v>
      </c>
      <c r="O145" s="75" t="str">
        <f>IF(AND(J142&gt;0,DATA!$B$130=1),$S$27,"")</f>
        <v/>
      </c>
      <c r="U145"/>
      <c r="V145"/>
      <c r="X145" s="115"/>
      <c r="Y145" s="116"/>
      <c r="Z145" s="116"/>
      <c r="AA145" s="79"/>
    </row>
    <row r="146" spans="2:27" ht="21" customHeight="1">
      <c r="B146" s="237">
        <v>21</v>
      </c>
      <c r="C146" s="17" t="s">
        <v>299</v>
      </c>
      <c r="D146" s="197"/>
      <c r="E146" s="198"/>
      <c r="F146" s="198"/>
      <c r="G146" s="198"/>
      <c r="H146" s="199"/>
      <c r="I146" s="96" t="s">
        <v>435</v>
      </c>
      <c r="J146" s="185"/>
      <c r="K146" s="186"/>
      <c r="L146" s="187"/>
      <c r="M146" s="75"/>
      <c r="N146" s="75" t="s">
        <v>386</v>
      </c>
      <c r="O146" s="75" t="str">
        <f>IF(AND(OR(DATA!$B$131=1,DATA!$D$131=1),J248=0,OR(ISBLANK(D146)=FALSE,ISBLANK(D147)=FALSE,ISBLANK(D148)=FALSE,ISBLANK(F148)=FALSE,ISBLANK(D149)=FALSE,ISBLANK(D150)=FALSE,DATA!$H$131)),$S$27,"")</f>
        <v/>
      </c>
      <c r="U146"/>
      <c r="V146"/>
      <c r="X146" s="115"/>
      <c r="Y146" s="116"/>
      <c r="Z146" s="116"/>
      <c r="AA146" s="79"/>
    </row>
    <row r="147" spans="2:27" ht="21" customHeight="1">
      <c r="B147" s="240"/>
      <c r="C147" s="18" t="s">
        <v>204</v>
      </c>
      <c r="D147" s="188"/>
      <c r="E147" s="189"/>
      <c r="F147" s="189"/>
      <c r="G147" s="189"/>
      <c r="H147" s="190"/>
      <c r="I147" s="19" t="s">
        <v>638</v>
      </c>
      <c r="J147" s="191"/>
      <c r="K147" s="192"/>
      <c r="L147" s="193"/>
      <c r="M147" s="75"/>
      <c r="N147" s="75" t="s">
        <v>465</v>
      </c>
      <c r="O147" s="75" t="str">
        <f>IF(AND(J148&gt;0,DATA!$H$131=FALSE,OR(D146="",D147="",D148="",F148="",D149="")),$S$28,"")</f>
        <v/>
      </c>
      <c r="U147"/>
      <c r="V147"/>
      <c r="X147" s="115"/>
      <c r="Y147" s="116"/>
      <c r="Z147" s="116"/>
      <c r="AA147" s="79"/>
    </row>
    <row r="148" spans="2:27" ht="21" customHeight="1">
      <c r="B148" s="240"/>
      <c r="C148" s="18" t="s">
        <v>301</v>
      </c>
      <c r="D148" s="61"/>
      <c r="E148" s="62" t="s">
        <v>680</v>
      </c>
      <c r="F148" s="188"/>
      <c r="G148" s="189"/>
      <c r="H148" s="190"/>
      <c r="I148" s="19" t="s">
        <v>364</v>
      </c>
      <c r="J148" s="130">
        <f>M148</f>
        <v>0</v>
      </c>
      <c r="K148" s="21" t="s">
        <v>185</v>
      </c>
      <c r="L148" s="22">
        <f>DATA!$F$131*INPUT!J148</f>
        <v>0</v>
      </c>
      <c r="M148" s="131">
        <v>0</v>
      </c>
      <c r="N148" s="75" t="s">
        <v>427</v>
      </c>
      <c r="X148" s="115"/>
      <c r="Y148" s="116"/>
      <c r="Z148" s="116"/>
      <c r="AA148" s="79"/>
    </row>
    <row r="149" spans="2:27" ht="21" customHeight="1" thickBot="1">
      <c r="B149" s="240"/>
      <c r="C149" s="18" t="s">
        <v>139</v>
      </c>
      <c r="D149" s="188"/>
      <c r="E149" s="189"/>
      <c r="F149" s="189"/>
      <c r="G149" s="189"/>
      <c r="H149" s="189"/>
      <c r="I149" s="189"/>
      <c r="J149" s="190"/>
      <c r="K149" s="23" t="s">
        <v>142</v>
      </c>
      <c r="L149" s="24">
        <f>IF(L148&gt;=10000,0,IF(COUNTIF(DATA!$C$131,"*送料無料*"),0,220)*J148)</f>
        <v>0</v>
      </c>
      <c r="M149" s="119"/>
      <c r="N149" s="75" t="s">
        <v>250</v>
      </c>
    </row>
    <row r="150" spans="2:27" ht="21" customHeight="1" thickTop="1" thickBot="1">
      <c r="B150" s="241"/>
      <c r="C150" s="30" t="s">
        <v>556</v>
      </c>
      <c r="D150" s="194"/>
      <c r="E150" s="195"/>
      <c r="F150" s="195"/>
      <c r="G150" s="195"/>
      <c r="H150" s="195"/>
      <c r="I150" s="195"/>
      <c r="J150" s="196"/>
      <c r="K150" s="25" t="s">
        <v>419</v>
      </c>
      <c r="L150" s="26">
        <f>L148+L149</f>
        <v>0</v>
      </c>
      <c r="M150" s="119"/>
      <c r="N150" s="85">
        <f>IF(DATA!$H$131,L148+J148*IF($L$22&gt;0,DATA!P100,0),0)</f>
        <v>0</v>
      </c>
    </row>
    <row r="151" spans="2:27" ht="21" customHeight="1" thickBot="1">
      <c r="B151" s="39" t="str">
        <f>IF(DATA!$H$131=FALSE,"",IF(AND(INPUT!D146="",INPUT!D147="",INPUT!F148="",INPUT!D149="",INPUT!D150=""),"",$S$25))</f>
        <v/>
      </c>
      <c r="C151" s="36"/>
      <c r="D151" s="35"/>
      <c r="E151" s="35"/>
      <c r="F151" s="35"/>
      <c r="G151" s="35"/>
      <c r="H151" s="35"/>
      <c r="I151" s="37"/>
      <c r="J151" s="35"/>
      <c r="K151" s="38" t="str">
        <f>IF(DATA!L131="","",INPUT!$S$26)</f>
        <v/>
      </c>
      <c r="L151" s="137" t="s">
        <v>305</v>
      </c>
      <c r="M151" s="75"/>
      <c r="N151" s="75" t="s">
        <v>525</v>
      </c>
      <c r="O151" s="75" t="str">
        <f>IF(AND(J148&gt;0,DATA!$B$131=1),$S$27,"")</f>
        <v/>
      </c>
    </row>
    <row r="152" spans="2:27" ht="21" customHeight="1">
      <c r="B152" s="237">
        <v>22</v>
      </c>
      <c r="C152" s="17" t="s">
        <v>299</v>
      </c>
      <c r="D152" s="197"/>
      <c r="E152" s="198"/>
      <c r="F152" s="198"/>
      <c r="G152" s="198"/>
      <c r="H152" s="199"/>
      <c r="I152" s="96" t="s">
        <v>435</v>
      </c>
      <c r="J152" s="185"/>
      <c r="K152" s="186"/>
      <c r="L152" s="187"/>
      <c r="M152" s="75"/>
      <c r="N152" s="75" t="s">
        <v>386</v>
      </c>
      <c r="O152" s="75" t="str">
        <f>IF(AND(OR(DATA!$B$132=1,DATA!$D$132=1),J254=0,OR(ISBLANK(D152)=FALSE,ISBLANK(D153)=FALSE,ISBLANK(D154)=FALSE,ISBLANK(F154)=FALSE,ISBLANK(D155)=FALSE,ISBLANK(D156)=FALSE,DATA!$H$132)),$S$27,"")</f>
        <v/>
      </c>
    </row>
    <row r="153" spans="2:27" ht="21" customHeight="1">
      <c r="B153" s="240"/>
      <c r="C153" s="18" t="s">
        <v>204</v>
      </c>
      <c r="D153" s="188"/>
      <c r="E153" s="189"/>
      <c r="F153" s="189"/>
      <c r="G153" s="189"/>
      <c r="H153" s="190"/>
      <c r="I153" s="19" t="s">
        <v>638</v>
      </c>
      <c r="J153" s="191"/>
      <c r="K153" s="192"/>
      <c r="L153" s="193"/>
      <c r="M153" s="75"/>
      <c r="N153" s="75" t="s">
        <v>465</v>
      </c>
      <c r="O153" s="75" t="str">
        <f>IF(AND(J154&gt;0,DATA!$H$132=FALSE,OR(D152="",D153="",D154="",F154="",D155="")),$S$28,"")</f>
        <v/>
      </c>
    </row>
    <row r="154" spans="2:27" ht="21" customHeight="1">
      <c r="B154" s="240"/>
      <c r="C154" s="18" t="s">
        <v>301</v>
      </c>
      <c r="D154" s="61"/>
      <c r="E154" s="62" t="s">
        <v>680</v>
      </c>
      <c r="F154" s="188"/>
      <c r="G154" s="189"/>
      <c r="H154" s="190"/>
      <c r="I154" s="19" t="s">
        <v>364</v>
      </c>
      <c r="J154" s="130">
        <f>M154</f>
        <v>0</v>
      </c>
      <c r="K154" s="21" t="s">
        <v>185</v>
      </c>
      <c r="L154" s="22">
        <f>DATA!$F$132*INPUT!J154</f>
        <v>0</v>
      </c>
      <c r="M154" s="131">
        <v>0</v>
      </c>
      <c r="N154" s="75" t="s">
        <v>427</v>
      </c>
    </row>
    <row r="155" spans="2:27" ht="21" customHeight="1" thickBot="1">
      <c r="B155" s="240"/>
      <c r="C155" s="18" t="s">
        <v>139</v>
      </c>
      <c r="D155" s="188"/>
      <c r="E155" s="189"/>
      <c r="F155" s="189"/>
      <c r="G155" s="189"/>
      <c r="H155" s="189"/>
      <c r="I155" s="189"/>
      <c r="J155" s="190"/>
      <c r="K155" s="23" t="s">
        <v>142</v>
      </c>
      <c r="L155" s="24">
        <f>IF(L154&gt;=10000,0,IF(COUNTIF(DATA!$C$132,"*送料無料*"),0,220)*J154)</f>
        <v>0</v>
      </c>
      <c r="M155" s="119"/>
      <c r="N155" s="75" t="s">
        <v>250</v>
      </c>
    </row>
    <row r="156" spans="2:27" ht="21" customHeight="1" thickTop="1" thickBot="1">
      <c r="B156" s="241"/>
      <c r="C156" s="30" t="s">
        <v>556</v>
      </c>
      <c r="D156" s="194"/>
      <c r="E156" s="195"/>
      <c r="F156" s="195"/>
      <c r="G156" s="195"/>
      <c r="H156" s="195"/>
      <c r="I156" s="195"/>
      <c r="J156" s="196"/>
      <c r="K156" s="25" t="s">
        <v>419</v>
      </c>
      <c r="L156" s="26">
        <f>L154+L155</f>
        <v>0</v>
      </c>
      <c r="M156" s="119"/>
      <c r="N156" s="85">
        <f>IF(DATA!$H$132,L154+J154*IF($L$22&gt;0,DATA!P100,0),0)</f>
        <v>0</v>
      </c>
    </row>
    <row r="157" spans="2:27" ht="21" customHeight="1" thickBot="1">
      <c r="B157" s="39" t="str">
        <f>IF(DATA!$H$132=FALSE,"",IF(AND(INPUT!D152="",INPUT!D153="",INPUT!F154="",INPUT!D155="",INPUT!D156=""),"",$S$25))</f>
        <v/>
      </c>
      <c r="C157" s="36"/>
      <c r="D157" s="35"/>
      <c r="E157" s="35"/>
      <c r="F157" s="35"/>
      <c r="G157" s="35"/>
      <c r="H157" s="35"/>
      <c r="I157" s="37"/>
      <c r="J157" s="35"/>
      <c r="K157" s="38" t="str">
        <f>IF(DATA!L132="","",INPUT!$S$26)</f>
        <v/>
      </c>
      <c r="L157" s="137" t="s">
        <v>305</v>
      </c>
      <c r="M157" s="75"/>
      <c r="N157" s="75" t="s">
        <v>525</v>
      </c>
      <c r="O157" s="75" t="str">
        <f>IF(AND(J154&gt;0,DATA!$B$132=1),$S$27,"")</f>
        <v/>
      </c>
    </row>
    <row r="158" spans="2:27" ht="21" customHeight="1">
      <c r="B158" s="237">
        <v>23</v>
      </c>
      <c r="C158" s="17" t="s">
        <v>299</v>
      </c>
      <c r="D158" s="197"/>
      <c r="E158" s="198"/>
      <c r="F158" s="198"/>
      <c r="G158" s="198"/>
      <c r="H158" s="199"/>
      <c r="I158" s="96" t="s">
        <v>435</v>
      </c>
      <c r="J158" s="185"/>
      <c r="K158" s="186"/>
      <c r="L158" s="187"/>
      <c r="M158" s="75"/>
      <c r="N158" s="75" t="s">
        <v>386</v>
      </c>
      <c r="O158" s="75" t="str">
        <f>IF(AND(OR(DATA!$B$133=1,DATA!$D$133=1),J260=0,OR(ISBLANK(D158)=FALSE,ISBLANK(D159)=FALSE,ISBLANK(D160)=FALSE,ISBLANK(F160)=FALSE,ISBLANK(D161)=FALSE,ISBLANK(D162)=FALSE,DATA!$H$133)),$S$27,"")</f>
        <v/>
      </c>
    </row>
    <row r="159" spans="2:27" ht="21" customHeight="1">
      <c r="B159" s="240"/>
      <c r="C159" s="18" t="s">
        <v>204</v>
      </c>
      <c r="D159" s="188"/>
      <c r="E159" s="189"/>
      <c r="F159" s="189"/>
      <c r="G159" s="189"/>
      <c r="H159" s="190"/>
      <c r="I159" s="19" t="s">
        <v>638</v>
      </c>
      <c r="J159" s="191"/>
      <c r="K159" s="192"/>
      <c r="L159" s="193"/>
      <c r="M159" s="75"/>
      <c r="N159" s="75" t="s">
        <v>465</v>
      </c>
      <c r="O159" s="75" t="str">
        <f>IF(AND(J160&gt;0,DATA!$H$133=FALSE,OR(D158="",D159="",D160="",F160="",D161="")),$S$28,"")</f>
        <v/>
      </c>
    </row>
    <row r="160" spans="2:27" ht="21" customHeight="1">
      <c r="B160" s="240"/>
      <c r="C160" s="18" t="s">
        <v>301</v>
      </c>
      <c r="D160" s="61"/>
      <c r="E160" s="62" t="s">
        <v>680</v>
      </c>
      <c r="F160" s="188"/>
      <c r="G160" s="189"/>
      <c r="H160" s="190"/>
      <c r="I160" s="19" t="s">
        <v>364</v>
      </c>
      <c r="J160" s="130">
        <f>M160</f>
        <v>0</v>
      </c>
      <c r="K160" s="21" t="s">
        <v>185</v>
      </c>
      <c r="L160" s="22">
        <f>DATA!$F$133*INPUT!J160</f>
        <v>0</v>
      </c>
      <c r="M160" s="131">
        <v>0</v>
      </c>
      <c r="N160" s="75" t="s">
        <v>427</v>
      </c>
    </row>
    <row r="161" spans="2:15" ht="21" customHeight="1" thickBot="1">
      <c r="B161" s="240"/>
      <c r="C161" s="18" t="s">
        <v>139</v>
      </c>
      <c r="D161" s="188"/>
      <c r="E161" s="189"/>
      <c r="F161" s="189"/>
      <c r="G161" s="189"/>
      <c r="H161" s="189"/>
      <c r="I161" s="189"/>
      <c r="J161" s="190"/>
      <c r="K161" s="23" t="s">
        <v>142</v>
      </c>
      <c r="L161" s="24">
        <f>IF(L160&gt;=10000,0,IF(COUNTIF(DATA!$C$133,"*送料無料*"),0,220)*J160)</f>
        <v>0</v>
      </c>
      <c r="M161" s="119"/>
      <c r="N161" s="75" t="s">
        <v>250</v>
      </c>
    </row>
    <row r="162" spans="2:15" ht="21" customHeight="1" thickTop="1" thickBot="1">
      <c r="B162" s="241"/>
      <c r="C162" s="30" t="s">
        <v>556</v>
      </c>
      <c r="D162" s="194"/>
      <c r="E162" s="195"/>
      <c r="F162" s="195"/>
      <c r="G162" s="195"/>
      <c r="H162" s="195"/>
      <c r="I162" s="195"/>
      <c r="J162" s="196"/>
      <c r="K162" s="25" t="s">
        <v>419</v>
      </c>
      <c r="L162" s="26">
        <f>L160+L161</f>
        <v>0</v>
      </c>
      <c r="M162" s="119"/>
      <c r="N162" s="85">
        <f>IF(DATA!$H$133,L160+J160*IF($L$22&gt;0,DATA!P100,0),0)</f>
        <v>0</v>
      </c>
    </row>
    <row r="163" spans="2:15" ht="21" customHeight="1" thickBot="1">
      <c r="B163" s="39" t="str">
        <f>IF(DATA!$H$133=FALSE,"",IF(AND(INPUT!D158="",INPUT!D159="",INPUT!F160="",INPUT!D161="",INPUT!D162=""),"",$S$25))</f>
        <v/>
      </c>
      <c r="C163" s="36"/>
      <c r="D163" s="35"/>
      <c r="E163" s="35"/>
      <c r="F163" s="35"/>
      <c r="G163" s="35"/>
      <c r="H163" s="35"/>
      <c r="I163" s="37"/>
      <c r="J163" s="35"/>
      <c r="K163" s="38" t="str">
        <f>IF(DATA!L133="","",INPUT!$S$26)</f>
        <v/>
      </c>
      <c r="L163" s="137" t="s">
        <v>305</v>
      </c>
      <c r="M163" s="75"/>
      <c r="N163" s="75" t="s">
        <v>525</v>
      </c>
      <c r="O163" s="75" t="str">
        <f>IF(AND(J160&gt;0,DATA!$B$133=1),$S$27,"")</f>
        <v/>
      </c>
    </row>
    <row r="164" spans="2:15" ht="21" customHeight="1">
      <c r="B164" s="237">
        <v>24</v>
      </c>
      <c r="C164" s="17" t="s">
        <v>299</v>
      </c>
      <c r="D164" s="197"/>
      <c r="E164" s="198"/>
      <c r="F164" s="198"/>
      <c r="G164" s="198"/>
      <c r="H164" s="199"/>
      <c r="I164" s="96" t="s">
        <v>435</v>
      </c>
      <c r="J164" s="185"/>
      <c r="K164" s="186"/>
      <c r="L164" s="187"/>
      <c r="M164" s="75"/>
      <c r="N164" s="75" t="s">
        <v>386</v>
      </c>
      <c r="O164" s="75" t="str">
        <f>IF(AND(OR(DATA!$B$134=1,DATA!$D$134=1),J266=0,OR(ISBLANK(D164)=FALSE,ISBLANK(D165)=FALSE,ISBLANK(D166)=FALSE,ISBLANK(F166)=FALSE,ISBLANK(D167)=FALSE,ISBLANK(D168)=FALSE,DATA!$H$134)),$S$27,"")</f>
        <v/>
      </c>
    </row>
    <row r="165" spans="2:15" ht="21" customHeight="1">
      <c r="B165" s="240"/>
      <c r="C165" s="18" t="s">
        <v>204</v>
      </c>
      <c r="D165" s="188"/>
      <c r="E165" s="189"/>
      <c r="F165" s="189"/>
      <c r="G165" s="189"/>
      <c r="H165" s="190"/>
      <c r="I165" s="19" t="s">
        <v>638</v>
      </c>
      <c r="J165" s="191"/>
      <c r="K165" s="192"/>
      <c r="L165" s="193"/>
      <c r="M165" s="75"/>
      <c r="N165" s="75" t="s">
        <v>465</v>
      </c>
      <c r="O165" s="75" t="str">
        <f>IF(AND(J166&gt;0,DATA!$H$134=FALSE,OR(D164="",D165="",D166="",F166="",D167="")),$S$28,"")</f>
        <v/>
      </c>
    </row>
    <row r="166" spans="2:15" ht="21" customHeight="1">
      <c r="B166" s="240"/>
      <c r="C166" s="18" t="s">
        <v>301</v>
      </c>
      <c r="D166" s="61"/>
      <c r="E166" s="62" t="s">
        <v>680</v>
      </c>
      <c r="F166" s="188"/>
      <c r="G166" s="189"/>
      <c r="H166" s="190"/>
      <c r="I166" s="19" t="s">
        <v>364</v>
      </c>
      <c r="J166" s="130">
        <f>M166</f>
        <v>0</v>
      </c>
      <c r="K166" s="21" t="s">
        <v>185</v>
      </c>
      <c r="L166" s="22">
        <f>DATA!$F$134*INPUT!J166</f>
        <v>0</v>
      </c>
      <c r="M166" s="131">
        <v>0</v>
      </c>
      <c r="N166" s="75" t="s">
        <v>427</v>
      </c>
    </row>
    <row r="167" spans="2:15" ht="21" customHeight="1" thickBot="1">
      <c r="B167" s="240"/>
      <c r="C167" s="18" t="s">
        <v>139</v>
      </c>
      <c r="D167" s="188"/>
      <c r="E167" s="189"/>
      <c r="F167" s="189"/>
      <c r="G167" s="189"/>
      <c r="H167" s="189"/>
      <c r="I167" s="189"/>
      <c r="J167" s="190"/>
      <c r="K167" s="23" t="s">
        <v>142</v>
      </c>
      <c r="L167" s="24">
        <f>IF(L166&gt;=10000,0,IF(COUNTIF(DATA!$C$134,"*送料無料*"),0,220)*J166)</f>
        <v>0</v>
      </c>
      <c r="M167" s="119"/>
      <c r="N167" s="75" t="s">
        <v>250</v>
      </c>
    </row>
    <row r="168" spans="2:15" ht="21" customHeight="1" thickTop="1" thickBot="1">
      <c r="B168" s="241"/>
      <c r="C168" s="30" t="s">
        <v>556</v>
      </c>
      <c r="D168" s="194"/>
      <c r="E168" s="195"/>
      <c r="F168" s="195"/>
      <c r="G168" s="195"/>
      <c r="H168" s="195"/>
      <c r="I168" s="195"/>
      <c r="J168" s="196"/>
      <c r="K168" s="25" t="s">
        <v>419</v>
      </c>
      <c r="L168" s="26">
        <f>L166+L167</f>
        <v>0</v>
      </c>
      <c r="M168" s="119"/>
      <c r="N168" s="85">
        <f>IF(DATA!$H$134,L166+J166*IF($L$22&gt;0,DATA!P100,0),0)</f>
        <v>0</v>
      </c>
    </row>
    <row r="169" spans="2:15" ht="21" customHeight="1" thickBot="1">
      <c r="B169" s="39" t="str">
        <f>IF(DATA!$H$134=FALSE,"",IF(AND(INPUT!D164="",INPUT!D165="",INPUT!F166="",INPUT!D167="",INPUT!D168=""),"",$S$25))</f>
        <v/>
      </c>
      <c r="C169" s="36"/>
      <c r="D169" s="35"/>
      <c r="E169" s="35"/>
      <c r="F169" s="35"/>
      <c r="G169" s="35"/>
      <c r="H169" s="35"/>
      <c r="I169" s="37"/>
      <c r="J169" s="35"/>
      <c r="K169" s="38" t="str">
        <f>IF(DATA!L134="","",INPUT!$S$26)</f>
        <v/>
      </c>
      <c r="L169" s="137" t="s">
        <v>305</v>
      </c>
      <c r="M169" s="75"/>
      <c r="N169" s="75" t="s">
        <v>525</v>
      </c>
      <c r="O169" s="75" t="str">
        <f>IF(AND(J166&gt;0,DATA!$B$134=1),$S$27,"")</f>
        <v/>
      </c>
    </row>
    <row r="170" spans="2:15" ht="21" customHeight="1">
      <c r="B170" s="237">
        <v>25</v>
      </c>
      <c r="C170" s="17" t="s">
        <v>299</v>
      </c>
      <c r="D170" s="197"/>
      <c r="E170" s="198"/>
      <c r="F170" s="198"/>
      <c r="G170" s="198"/>
      <c r="H170" s="199"/>
      <c r="I170" s="96" t="s">
        <v>435</v>
      </c>
      <c r="J170" s="185"/>
      <c r="K170" s="186"/>
      <c r="L170" s="187"/>
      <c r="M170" s="75"/>
      <c r="N170" s="75" t="s">
        <v>386</v>
      </c>
      <c r="O170" s="75" t="str">
        <f>IF(AND(OR(DATA!$B$135=1,DATA!$D$135=1),J272=0,OR(ISBLANK(D170)=FALSE,ISBLANK(D171)=FALSE,ISBLANK(D172)=FALSE,ISBLANK(F172)=FALSE,ISBLANK(D173)=FALSE,ISBLANK(D174)=FALSE,DATA!$H$135)),$S$27,"")</f>
        <v/>
      </c>
    </row>
    <row r="171" spans="2:15" ht="21" customHeight="1">
      <c r="B171" s="240"/>
      <c r="C171" s="18" t="s">
        <v>204</v>
      </c>
      <c r="D171" s="188"/>
      <c r="E171" s="189"/>
      <c r="F171" s="189"/>
      <c r="G171" s="189"/>
      <c r="H171" s="190"/>
      <c r="I171" s="19" t="s">
        <v>638</v>
      </c>
      <c r="J171" s="191"/>
      <c r="K171" s="192"/>
      <c r="L171" s="193"/>
      <c r="M171" s="75"/>
      <c r="N171" s="75" t="s">
        <v>465</v>
      </c>
      <c r="O171" s="75" t="str">
        <f>IF(AND(J172&gt;0,DATA!$H$135=FALSE,OR(D170="",D171="",D172="",F172="",D173="")),$S$28,"")</f>
        <v/>
      </c>
    </row>
    <row r="172" spans="2:15" ht="21" customHeight="1">
      <c r="B172" s="240"/>
      <c r="C172" s="18" t="s">
        <v>301</v>
      </c>
      <c r="D172" s="61"/>
      <c r="E172" s="62" t="s">
        <v>680</v>
      </c>
      <c r="F172" s="188"/>
      <c r="G172" s="189"/>
      <c r="H172" s="190"/>
      <c r="I172" s="19" t="s">
        <v>364</v>
      </c>
      <c r="J172" s="130">
        <f>M172</f>
        <v>0</v>
      </c>
      <c r="K172" s="21" t="s">
        <v>185</v>
      </c>
      <c r="L172" s="22">
        <f>DATA!$F$135*INPUT!J172</f>
        <v>0</v>
      </c>
      <c r="M172" s="131">
        <v>0</v>
      </c>
      <c r="N172" s="75" t="s">
        <v>427</v>
      </c>
    </row>
    <row r="173" spans="2:15" ht="21" customHeight="1" thickBot="1">
      <c r="B173" s="240"/>
      <c r="C173" s="18" t="s">
        <v>139</v>
      </c>
      <c r="D173" s="188"/>
      <c r="E173" s="189"/>
      <c r="F173" s="189"/>
      <c r="G173" s="189"/>
      <c r="H173" s="189"/>
      <c r="I173" s="189"/>
      <c r="J173" s="190"/>
      <c r="K173" s="23" t="s">
        <v>142</v>
      </c>
      <c r="L173" s="24">
        <f>IF(L172&gt;=10000,0,IF(COUNTIF(DATA!$C$135,"*送料無料*"),0,220)*J172)</f>
        <v>0</v>
      </c>
      <c r="M173" s="119"/>
      <c r="N173" s="75" t="s">
        <v>250</v>
      </c>
    </row>
    <row r="174" spans="2:15" ht="21" customHeight="1" thickTop="1" thickBot="1">
      <c r="B174" s="241"/>
      <c r="C174" s="30" t="s">
        <v>556</v>
      </c>
      <c r="D174" s="194"/>
      <c r="E174" s="195"/>
      <c r="F174" s="195"/>
      <c r="G174" s="195"/>
      <c r="H174" s="195"/>
      <c r="I174" s="195"/>
      <c r="J174" s="196"/>
      <c r="K174" s="25" t="s">
        <v>419</v>
      </c>
      <c r="L174" s="26">
        <f>L172+L173</f>
        <v>0</v>
      </c>
      <c r="M174" s="119"/>
      <c r="N174" s="85">
        <f>IF(DATA!$H$135,L172+J172*IF($L$22&gt;0,DATA!P100,0),0)</f>
        <v>0</v>
      </c>
    </row>
    <row r="175" spans="2:15" ht="21" customHeight="1" thickBot="1">
      <c r="B175" s="39" t="str">
        <f>IF(DATA!$H$135=FALSE,"",IF(AND(INPUT!D170="",INPUT!D171="",INPUT!F172="",INPUT!D173="",INPUT!D174=""),"",$S$25))</f>
        <v/>
      </c>
      <c r="C175" s="36"/>
      <c r="D175" s="35"/>
      <c r="E175" s="35"/>
      <c r="F175" s="35"/>
      <c r="G175" s="35"/>
      <c r="H175" s="35"/>
      <c r="I175" s="37"/>
      <c r="J175" s="35"/>
      <c r="K175" s="38" t="str">
        <f>IF(DATA!L135="","",INPUT!$S$26)</f>
        <v/>
      </c>
      <c r="L175" s="137" t="s">
        <v>305</v>
      </c>
      <c r="M175" s="75"/>
      <c r="N175" s="75" t="s">
        <v>525</v>
      </c>
      <c r="O175" s="75" t="str">
        <f>IF(AND(J172&gt;0,DATA!$B$135=1),$S$27,"")</f>
        <v/>
      </c>
    </row>
    <row r="176" spans="2:15" ht="21" customHeight="1">
      <c r="B176" s="237">
        <v>26</v>
      </c>
      <c r="C176" s="17" t="s">
        <v>299</v>
      </c>
      <c r="D176" s="197"/>
      <c r="E176" s="198"/>
      <c r="F176" s="198"/>
      <c r="G176" s="198"/>
      <c r="H176" s="199"/>
      <c r="I176" s="96" t="s">
        <v>435</v>
      </c>
      <c r="J176" s="185"/>
      <c r="K176" s="186"/>
      <c r="L176" s="187"/>
      <c r="M176" s="75"/>
      <c r="N176" s="75" t="s">
        <v>386</v>
      </c>
      <c r="O176" s="75" t="str">
        <f>IF(AND(OR(DATA!$B$136=1,DATA!$D$136=1),J278=0,OR(ISBLANK(D176)=FALSE,ISBLANK(D177)=FALSE,ISBLANK(D178)=FALSE,ISBLANK(F178)=FALSE,ISBLANK(D179)=FALSE,ISBLANK(D180)=FALSE,DATA!$H$136)),$S$27,"")</f>
        <v/>
      </c>
    </row>
    <row r="177" spans="2:15" ht="21" customHeight="1">
      <c r="B177" s="240"/>
      <c r="C177" s="18" t="s">
        <v>204</v>
      </c>
      <c r="D177" s="188"/>
      <c r="E177" s="189"/>
      <c r="F177" s="189"/>
      <c r="G177" s="189"/>
      <c r="H177" s="190"/>
      <c r="I177" s="19" t="s">
        <v>638</v>
      </c>
      <c r="J177" s="191"/>
      <c r="K177" s="192"/>
      <c r="L177" s="193"/>
      <c r="M177" s="75"/>
      <c r="N177" s="75" t="s">
        <v>465</v>
      </c>
      <c r="O177" s="75" t="str">
        <f>IF(AND(J178&gt;0,DATA!$H$136=FALSE,OR(D176="",D177="",D178="",F178="",D179="")),$S$28,"")</f>
        <v/>
      </c>
    </row>
    <row r="178" spans="2:15" ht="21" customHeight="1">
      <c r="B178" s="240"/>
      <c r="C178" s="18" t="s">
        <v>301</v>
      </c>
      <c r="D178" s="61"/>
      <c r="E178" s="62" t="s">
        <v>680</v>
      </c>
      <c r="F178" s="188"/>
      <c r="G178" s="189"/>
      <c r="H178" s="190"/>
      <c r="I178" s="19" t="s">
        <v>364</v>
      </c>
      <c r="J178" s="130">
        <f>M178</f>
        <v>0</v>
      </c>
      <c r="K178" s="21" t="s">
        <v>185</v>
      </c>
      <c r="L178" s="22">
        <f>DATA!$F$136*INPUT!J178</f>
        <v>0</v>
      </c>
      <c r="M178" s="131">
        <v>0</v>
      </c>
      <c r="N178" s="75" t="s">
        <v>427</v>
      </c>
    </row>
    <row r="179" spans="2:15" ht="21" customHeight="1" thickBot="1">
      <c r="B179" s="240"/>
      <c r="C179" s="18" t="s">
        <v>139</v>
      </c>
      <c r="D179" s="188"/>
      <c r="E179" s="189"/>
      <c r="F179" s="189"/>
      <c r="G179" s="189"/>
      <c r="H179" s="189"/>
      <c r="I179" s="189"/>
      <c r="J179" s="190"/>
      <c r="K179" s="23" t="s">
        <v>142</v>
      </c>
      <c r="L179" s="24">
        <f>IF(L178&gt;=10000,0,IF(COUNTIF(DATA!$C$136,"*送料無料*"),0,220)*J178)</f>
        <v>0</v>
      </c>
      <c r="M179" s="119"/>
      <c r="N179" s="75" t="s">
        <v>250</v>
      </c>
    </row>
    <row r="180" spans="2:15" ht="21" customHeight="1" thickTop="1" thickBot="1">
      <c r="B180" s="241"/>
      <c r="C180" s="30" t="s">
        <v>556</v>
      </c>
      <c r="D180" s="194"/>
      <c r="E180" s="195"/>
      <c r="F180" s="195"/>
      <c r="G180" s="195"/>
      <c r="H180" s="195"/>
      <c r="I180" s="195"/>
      <c r="J180" s="196"/>
      <c r="K180" s="25" t="s">
        <v>419</v>
      </c>
      <c r="L180" s="26">
        <f>L178+L179</f>
        <v>0</v>
      </c>
      <c r="M180" s="119"/>
      <c r="N180" s="85">
        <f>IF(DATA!$H$136,L178+J178*IF($L$22&gt;0,DATA!P100,0),0)</f>
        <v>0</v>
      </c>
    </row>
    <row r="181" spans="2:15" ht="21" customHeight="1" thickBot="1">
      <c r="B181" s="39" t="str">
        <f>IF(DATA!$H$136=FALSE,"",IF(AND(INPUT!D176="",INPUT!D177="",INPUT!F178="",INPUT!D179="",INPUT!D180=""),"",$S$25))</f>
        <v/>
      </c>
      <c r="C181" s="36"/>
      <c r="D181" s="35"/>
      <c r="E181" s="35"/>
      <c r="F181" s="35"/>
      <c r="G181" s="35"/>
      <c r="H181" s="35"/>
      <c r="I181" s="37"/>
      <c r="J181" s="35"/>
      <c r="K181" s="38" t="str">
        <f>IF(DATA!L136="","",INPUT!$S$26)</f>
        <v/>
      </c>
      <c r="L181" s="137" t="s">
        <v>305</v>
      </c>
      <c r="M181" s="75"/>
      <c r="N181" s="75" t="s">
        <v>525</v>
      </c>
      <c r="O181" s="75" t="str">
        <f>IF(AND(J178&gt;0,DATA!$B$136=1),$S$27,"")</f>
        <v/>
      </c>
    </row>
    <row r="182" spans="2:15" ht="21" customHeight="1">
      <c r="B182" s="237">
        <v>27</v>
      </c>
      <c r="C182" s="17" t="s">
        <v>299</v>
      </c>
      <c r="D182" s="197"/>
      <c r="E182" s="198"/>
      <c r="F182" s="198"/>
      <c r="G182" s="198"/>
      <c r="H182" s="199"/>
      <c r="I182" s="96" t="s">
        <v>435</v>
      </c>
      <c r="J182" s="185"/>
      <c r="K182" s="186"/>
      <c r="L182" s="187"/>
      <c r="M182" s="75"/>
      <c r="N182" s="75" t="s">
        <v>386</v>
      </c>
      <c r="O182" s="75" t="str">
        <f>IF(AND(OR(DATA!$B$137=1,DATA!$D$137=1),J284=0,OR(ISBLANK(D182)=FALSE,ISBLANK(D183)=FALSE,ISBLANK(D184)=FALSE,ISBLANK(F184)=FALSE,ISBLANK(D185)=FALSE,ISBLANK(D186)=FALSE,DATA!$H$137)),$S$27,"")</f>
        <v/>
      </c>
    </row>
    <row r="183" spans="2:15" ht="21" customHeight="1">
      <c r="B183" s="240"/>
      <c r="C183" s="18" t="s">
        <v>204</v>
      </c>
      <c r="D183" s="188"/>
      <c r="E183" s="189"/>
      <c r="F183" s="189"/>
      <c r="G183" s="189"/>
      <c r="H183" s="190"/>
      <c r="I183" s="19" t="s">
        <v>638</v>
      </c>
      <c r="J183" s="191"/>
      <c r="K183" s="192"/>
      <c r="L183" s="193"/>
      <c r="M183" s="75"/>
      <c r="N183" s="75" t="s">
        <v>465</v>
      </c>
      <c r="O183" s="75" t="str">
        <f>IF(AND(J184&gt;0,DATA!$H$137=FALSE,OR(D182="",D183="",D184="",F184="",D185="")),$S$28,"")</f>
        <v/>
      </c>
    </row>
    <row r="184" spans="2:15" ht="21" customHeight="1">
      <c r="B184" s="240"/>
      <c r="C184" s="18" t="s">
        <v>301</v>
      </c>
      <c r="D184" s="61"/>
      <c r="E184" s="62" t="s">
        <v>680</v>
      </c>
      <c r="F184" s="188"/>
      <c r="G184" s="189"/>
      <c r="H184" s="190"/>
      <c r="I184" s="19" t="s">
        <v>364</v>
      </c>
      <c r="J184" s="130">
        <f>M184</f>
        <v>0</v>
      </c>
      <c r="K184" s="21" t="s">
        <v>185</v>
      </c>
      <c r="L184" s="22">
        <f>DATA!$F$137*INPUT!J184</f>
        <v>0</v>
      </c>
      <c r="M184" s="131">
        <v>0</v>
      </c>
      <c r="N184" s="75" t="s">
        <v>427</v>
      </c>
    </row>
    <row r="185" spans="2:15" ht="21" customHeight="1" thickBot="1">
      <c r="B185" s="240"/>
      <c r="C185" s="18" t="s">
        <v>139</v>
      </c>
      <c r="D185" s="188"/>
      <c r="E185" s="189"/>
      <c r="F185" s="189"/>
      <c r="G185" s="189"/>
      <c r="H185" s="189"/>
      <c r="I185" s="189"/>
      <c r="J185" s="190"/>
      <c r="K185" s="23" t="s">
        <v>142</v>
      </c>
      <c r="L185" s="24">
        <f>IF(L184&gt;=10000,0,IF(COUNTIF(DATA!$C$137,"*送料無料*"),0,220)*J184)</f>
        <v>0</v>
      </c>
      <c r="M185" s="119"/>
      <c r="N185" s="75" t="s">
        <v>250</v>
      </c>
    </row>
    <row r="186" spans="2:15" ht="21" customHeight="1" thickTop="1" thickBot="1">
      <c r="B186" s="241"/>
      <c r="C186" s="30" t="s">
        <v>556</v>
      </c>
      <c r="D186" s="194"/>
      <c r="E186" s="195"/>
      <c r="F186" s="195"/>
      <c r="G186" s="195"/>
      <c r="H186" s="195"/>
      <c r="I186" s="195"/>
      <c r="J186" s="196"/>
      <c r="K186" s="25" t="s">
        <v>419</v>
      </c>
      <c r="L186" s="26">
        <f>L184+L185</f>
        <v>0</v>
      </c>
      <c r="M186" s="119"/>
      <c r="N186" s="85">
        <f>IF(DATA!$H$137,L184+J184*IF($L$22&gt;0,DATA!P100,0),0)</f>
        <v>0</v>
      </c>
    </row>
    <row r="187" spans="2:15" ht="21" customHeight="1" thickBot="1">
      <c r="B187" s="39" t="str">
        <f>IF(DATA!$H$137=FALSE,"",IF(AND(INPUT!D182="",INPUT!D183="",INPUT!F184="",INPUT!D185="",INPUT!D186=""),"",$S$25))</f>
        <v/>
      </c>
      <c r="C187" s="36"/>
      <c r="D187" s="35"/>
      <c r="E187" s="35"/>
      <c r="F187" s="35"/>
      <c r="G187" s="35"/>
      <c r="H187" s="35"/>
      <c r="I187" s="37"/>
      <c r="J187" s="35"/>
      <c r="K187" s="38" t="str">
        <f>IF(DATA!L137="","",INPUT!$S$26)</f>
        <v/>
      </c>
      <c r="L187" s="137" t="s">
        <v>305</v>
      </c>
      <c r="M187" s="75"/>
      <c r="N187" s="75" t="s">
        <v>525</v>
      </c>
      <c r="O187" s="75" t="str">
        <f>IF(AND(J184&gt;0,DATA!$B$137=1),$S$27,"")</f>
        <v/>
      </c>
    </row>
    <row r="188" spans="2:15" ht="21" customHeight="1">
      <c r="B188" s="237">
        <v>28</v>
      </c>
      <c r="C188" s="17" t="s">
        <v>299</v>
      </c>
      <c r="D188" s="197"/>
      <c r="E188" s="198"/>
      <c r="F188" s="198"/>
      <c r="G188" s="198"/>
      <c r="H188" s="199"/>
      <c r="I188" s="96" t="s">
        <v>435</v>
      </c>
      <c r="J188" s="185"/>
      <c r="K188" s="186"/>
      <c r="L188" s="187"/>
      <c r="M188" s="75"/>
      <c r="N188" s="75" t="s">
        <v>386</v>
      </c>
      <c r="O188" s="75" t="str">
        <f>IF(AND(OR(DATA!$B$138=1,DATA!$D$138=1),J290=0,OR(ISBLANK(D188)=FALSE,ISBLANK(D189)=FALSE,ISBLANK(D190)=FALSE,ISBLANK(F190)=FALSE,ISBLANK(D191)=FALSE,ISBLANK(D192)=FALSE,DATA!$H$138)),$S$27,"")</f>
        <v/>
      </c>
    </row>
    <row r="189" spans="2:15" ht="21" customHeight="1">
      <c r="B189" s="240"/>
      <c r="C189" s="18" t="s">
        <v>204</v>
      </c>
      <c r="D189" s="188"/>
      <c r="E189" s="189"/>
      <c r="F189" s="189"/>
      <c r="G189" s="189"/>
      <c r="H189" s="190"/>
      <c r="I189" s="19" t="s">
        <v>638</v>
      </c>
      <c r="J189" s="191"/>
      <c r="K189" s="192"/>
      <c r="L189" s="193"/>
      <c r="M189" s="75"/>
      <c r="N189" s="75" t="s">
        <v>465</v>
      </c>
      <c r="O189" s="75" t="str">
        <f>IF(AND(J190&gt;0,DATA!$H$138=FALSE,OR(D188="",D189="",D190="",F190="",D191="")),$S$28,"")</f>
        <v/>
      </c>
    </row>
    <row r="190" spans="2:15" ht="21" customHeight="1">
      <c r="B190" s="240"/>
      <c r="C190" s="18" t="s">
        <v>301</v>
      </c>
      <c r="D190" s="61"/>
      <c r="E190" s="62" t="s">
        <v>680</v>
      </c>
      <c r="F190" s="188"/>
      <c r="G190" s="189"/>
      <c r="H190" s="190"/>
      <c r="I190" s="19" t="s">
        <v>364</v>
      </c>
      <c r="J190" s="130">
        <f>M190</f>
        <v>0</v>
      </c>
      <c r="K190" s="21" t="s">
        <v>185</v>
      </c>
      <c r="L190" s="22">
        <f>DATA!$F$138*INPUT!J190</f>
        <v>0</v>
      </c>
      <c r="M190" s="131">
        <v>0</v>
      </c>
      <c r="N190" s="75" t="s">
        <v>427</v>
      </c>
    </row>
    <row r="191" spans="2:15" ht="21" customHeight="1" thickBot="1">
      <c r="B191" s="240"/>
      <c r="C191" s="18" t="s">
        <v>139</v>
      </c>
      <c r="D191" s="188"/>
      <c r="E191" s="189"/>
      <c r="F191" s="189"/>
      <c r="G191" s="189"/>
      <c r="H191" s="189"/>
      <c r="I191" s="189"/>
      <c r="J191" s="190"/>
      <c r="K191" s="23" t="s">
        <v>142</v>
      </c>
      <c r="L191" s="24">
        <f>IF(L190&gt;=10000,0,IF(COUNTIF(DATA!$C$138,"*送料無料*"),0,220)*J190)</f>
        <v>0</v>
      </c>
      <c r="M191" s="119"/>
      <c r="N191" s="75" t="s">
        <v>250</v>
      </c>
    </row>
    <row r="192" spans="2:15" ht="21" customHeight="1" thickTop="1" thickBot="1">
      <c r="B192" s="241"/>
      <c r="C192" s="30" t="s">
        <v>556</v>
      </c>
      <c r="D192" s="194"/>
      <c r="E192" s="195"/>
      <c r="F192" s="195"/>
      <c r="G192" s="195"/>
      <c r="H192" s="195"/>
      <c r="I192" s="195"/>
      <c r="J192" s="196"/>
      <c r="K192" s="25" t="s">
        <v>419</v>
      </c>
      <c r="L192" s="26">
        <f>L190+L191</f>
        <v>0</v>
      </c>
      <c r="M192" s="119"/>
      <c r="N192" s="85">
        <f>IF(DATA!$H$138,L190+J190*IF($L$22&gt;0,DATA!P100,0),0)</f>
        <v>0</v>
      </c>
    </row>
    <row r="193" spans="2:15" ht="21" customHeight="1" thickBot="1">
      <c r="B193" s="39" t="str">
        <f>IF(DATA!$H$138=FALSE,"",IF(AND(INPUT!D188="",INPUT!D189="",INPUT!F190="",INPUT!D191="",INPUT!D192=""),"",$S$25))</f>
        <v/>
      </c>
      <c r="C193" s="36"/>
      <c r="D193" s="35"/>
      <c r="E193" s="35"/>
      <c r="F193" s="35"/>
      <c r="G193" s="35"/>
      <c r="H193" s="35"/>
      <c r="I193" s="37"/>
      <c r="J193" s="35"/>
      <c r="K193" s="38" t="str">
        <f>IF(DATA!L138="","",INPUT!$S$26)</f>
        <v/>
      </c>
      <c r="L193" s="137" t="s">
        <v>305</v>
      </c>
      <c r="M193" s="75"/>
      <c r="N193" s="75" t="s">
        <v>525</v>
      </c>
      <c r="O193" s="75" t="str">
        <f>IF(AND(J190&gt;0,DATA!$B$138=1),$S$27,"")</f>
        <v/>
      </c>
    </row>
    <row r="194" spans="2:15" ht="21" customHeight="1">
      <c r="B194" s="237">
        <v>29</v>
      </c>
      <c r="C194" s="17" t="s">
        <v>299</v>
      </c>
      <c r="D194" s="197"/>
      <c r="E194" s="198"/>
      <c r="F194" s="198"/>
      <c r="G194" s="198"/>
      <c r="H194" s="199"/>
      <c r="I194" s="96" t="s">
        <v>435</v>
      </c>
      <c r="J194" s="185"/>
      <c r="K194" s="186"/>
      <c r="L194" s="187"/>
      <c r="M194" s="75"/>
      <c r="N194" s="75" t="s">
        <v>386</v>
      </c>
      <c r="O194" s="75" t="str">
        <f>IF(AND(OR(DATA!$B$139=1,DATA!$D$139=1),J296=0,OR(ISBLANK(D194)=FALSE,ISBLANK(D195)=FALSE,ISBLANK(D196)=FALSE,ISBLANK(F196)=FALSE,ISBLANK(D197)=FALSE,ISBLANK(D198)=FALSE,DATA!$H$139)),$S$27,"")</f>
        <v/>
      </c>
    </row>
    <row r="195" spans="2:15" ht="21" customHeight="1">
      <c r="B195" s="240"/>
      <c r="C195" s="18" t="s">
        <v>204</v>
      </c>
      <c r="D195" s="188"/>
      <c r="E195" s="189"/>
      <c r="F195" s="189"/>
      <c r="G195" s="189"/>
      <c r="H195" s="190"/>
      <c r="I195" s="19" t="s">
        <v>638</v>
      </c>
      <c r="J195" s="191"/>
      <c r="K195" s="192"/>
      <c r="L195" s="193"/>
      <c r="M195" s="75"/>
      <c r="N195" s="75" t="s">
        <v>465</v>
      </c>
      <c r="O195" s="75" t="str">
        <f>IF(AND(J196&gt;0,DATA!$H$139=FALSE,OR(D194="",D195="",D196="",F196="",D197="")),$S$28,"")</f>
        <v/>
      </c>
    </row>
    <row r="196" spans="2:15" ht="21" customHeight="1">
      <c r="B196" s="240"/>
      <c r="C196" s="18" t="s">
        <v>301</v>
      </c>
      <c r="D196" s="61"/>
      <c r="E196" s="62" t="s">
        <v>680</v>
      </c>
      <c r="F196" s="188"/>
      <c r="G196" s="189"/>
      <c r="H196" s="190"/>
      <c r="I196" s="19" t="s">
        <v>364</v>
      </c>
      <c r="J196" s="130">
        <f>M196</f>
        <v>0</v>
      </c>
      <c r="K196" s="21" t="s">
        <v>185</v>
      </c>
      <c r="L196" s="22">
        <f>DATA!$F$139*INPUT!J196</f>
        <v>0</v>
      </c>
      <c r="M196" s="131">
        <v>0</v>
      </c>
      <c r="N196" s="75" t="s">
        <v>427</v>
      </c>
    </row>
    <row r="197" spans="2:15" ht="21" customHeight="1" thickBot="1">
      <c r="B197" s="240"/>
      <c r="C197" s="18" t="s">
        <v>139</v>
      </c>
      <c r="D197" s="188"/>
      <c r="E197" s="189"/>
      <c r="F197" s="189"/>
      <c r="G197" s="189"/>
      <c r="H197" s="189"/>
      <c r="I197" s="189"/>
      <c r="J197" s="190"/>
      <c r="K197" s="23" t="s">
        <v>142</v>
      </c>
      <c r="L197" s="24">
        <f>IF(L196&gt;=10000,0,IF(COUNTIF(DATA!$C$139,"*送料無料*"),0,220)*J196)</f>
        <v>0</v>
      </c>
      <c r="M197" s="119"/>
      <c r="N197" s="75" t="s">
        <v>250</v>
      </c>
    </row>
    <row r="198" spans="2:15" ht="21" customHeight="1" thickTop="1" thickBot="1">
      <c r="B198" s="241"/>
      <c r="C198" s="30" t="s">
        <v>556</v>
      </c>
      <c r="D198" s="194"/>
      <c r="E198" s="195"/>
      <c r="F198" s="195"/>
      <c r="G198" s="195"/>
      <c r="H198" s="195"/>
      <c r="I198" s="195"/>
      <c r="J198" s="196"/>
      <c r="K198" s="25" t="s">
        <v>419</v>
      </c>
      <c r="L198" s="26">
        <f>L196+L197</f>
        <v>0</v>
      </c>
      <c r="M198" s="119"/>
      <c r="N198" s="85">
        <f>IF(DATA!$H$139,L196+J196*IF($L$22&gt;0,DATA!P100,0),0)</f>
        <v>0</v>
      </c>
    </row>
    <row r="199" spans="2:15" ht="21" customHeight="1" thickBot="1">
      <c r="B199" s="39" t="str">
        <f>IF(DATA!$H$139=FALSE,"",IF(AND(INPUT!D194="",INPUT!D195="",INPUT!F196="",INPUT!D197="",INPUT!D198=""),"",$S$25))</f>
        <v/>
      </c>
      <c r="C199" s="36"/>
      <c r="D199" s="35"/>
      <c r="E199" s="35"/>
      <c r="F199" s="35"/>
      <c r="G199" s="35"/>
      <c r="H199" s="35"/>
      <c r="I199" s="37"/>
      <c r="J199" s="35"/>
      <c r="K199" s="38" t="str">
        <f>IF(DATA!L139="","",INPUT!$S$26)</f>
        <v/>
      </c>
      <c r="L199" s="137" t="s">
        <v>305</v>
      </c>
      <c r="M199" s="75"/>
      <c r="N199" s="75" t="s">
        <v>525</v>
      </c>
      <c r="O199" s="75" t="str">
        <f>IF(AND(J196&gt;0,DATA!$B$139=1),$S$27,"")</f>
        <v/>
      </c>
    </row>
    <row r="200" spans="2:15" ht="21" customHeight="1">
      <c r="B200" s="237">
        <v>30</v>
      </c>
      <c r="C200" s="17" t="s">
        <v>299</v>
      </c>
      <c r="D200" s="197"/>
      <c r="E200" s="198"/>
      <c r="F200" s="198"/>
      <c r="G200" s="198"/>
      <c r="H200" s="199"/>
      <c r="I200" s="96" t="s">
        <v>435</v>
      </c>
      <c r="J200" s="185"/>
      <c r="K200" s="186"/>
      <c r="L200" s="187"/>
      <c r="M200" s="75"/>
      <c r="N200" s="75" t="s">
        <v>386</v>
      </c>
      <c r="O200" s="75" t="str">
        <f>IF(AND(OR(DATA!$B$140=1,DATA!$D$140=1),J302=0,OR(ISBLANK(D200)=FALSE,ISBLANK(D201)=FALSE,ISBLANK(D202)=FALSE,ISBLANK(F202)=FALSE,ISBLANK(D203)=FALSE,ISBLANK(D204)=FALSE,DATA!$H$140)),$S$27,"")</f>
        <v/>
      </c>
    </row>
    <row r="201" spans="2:15" ht="21" customHeight="1">
      <c r="B201" s="240"/>
      <c r="C201" s="18" t="s">
        <v>204</v>
      </c>
      <c r="D201" s="188"/>
      <c r="E201" s="189"/>
      <c r="F201" s="189"/>
      <c r="G201" s="189"/>
      <c r="H201" s="190"/>
      <c r="I201" s="19" t="s">
        <v>638</v>
      </c>
      <c r="J201" s="191"/>
      <c r="K201" s="192"/>
      <c r="L201" s="193"/>
      <c r="M201" s="75"/>
      <c r="N201" s="75" t="s">
        <v>465</v>
      </c>
      <c r="O201" s="75" t="str">
        <f>IF(AND(J202&gt;0,DATA!$H$140=FALSE,OR(D200="",D201="",D202="",F202="",D203="")),$S$28,"")</f>
        <v/>
      </c>
    </row>
    <row r="202" spans="2:15" ht="21" customHeight="1">
      <c r="B202" s="240"/>
      <c r="C202" s="18" t="s">
        <v>301</v>
      </c>
      <c r="D202" s="61"/>
      <c r="E202" s="62" t="s">
        <v>680</v>
      </c>
      <c r="F202" s="188"/>
      <c r="G202" s="189"/>
      <c r="H202" s="190"/>
      <c r="I202" s="19" t="s">
        <v>364</v>
      </c>
      <c r="J202" s="130">
        <f>M202</f>
        <v>0</v>
      </c>
      <c r="K202" s="21" t="s">
        <v>185</v>
      </c>
      <c r="L202" s="22">
        <f>DATA!$F$140*INPUT!J202</f>
        <v>0</v>
      </c>
      <c r="M202" s="131">
        <v>0</v>
      </c>
      <c r="N202" s="75" t="s">
        <v>427</v>
      </c>
    </row>
    <row r="203" spans="2:15" ht="21" customHeight="1" thickBot="1">
      <c r="B203" s="240"/>
      <c r="C203" s="18" t="s">
        <v>139</v>
      </c>
      <c r="D203" s="188"/>
      <c r="E203" s="189"/>
      <c r="F203" s="189"/>
      <c r="G203" s="189"/>
      <c r="H203" s="189"/>
      <c r="I203" s="189"/>
      <c r="J203" s="190"/>
      <c r="K203" s="23" t="s">
        <v>142</v>
      </c>
      <c r="L203" s="24">
        <f>IF(L202&gt;=10000,0,IF(COUNTIF(DATA!$C$140,"*送料無料*"),0,220)*J202)</f>
        <v>0</v>
      </c>
      <c r="M203" s="119"/>
      <c r="N203" s="75" t="s">
        <v>250</v>
      </c>
    </row>
    <row r="204" spans="2:15" ht="21" customHeight="1" thickTop="1" thickBot="1">
      <c r="B204" s="241"/>
      <c r="C204" s="30" t="s">
        <v>556</v>
      </c>
      <c r="D204" s="194"/>
      <c r="E204" s="195"/>
      <c r="F204" s="195"/>
      <c r="G204" s="195"/>
      <c r="H204" s="195"/>
      <c r="I204" s="195"/>
      <c r="J204" s="196"/>
      <c r="K204" s="25" t="s">
        <v>419</v>
      </c>
      <c r="L204" s="26">
        <f>L202+L203</f>
        <v>0</v>
      </c>
      <c r="M204" s="119"/>
      <c r="N204" s="85">
        <f>IF(DATA!$H$140,L202+J202*IF($L$22&gt;0,DATA!P100,0),0)</f>
        <v>0</v>
      </c>
    </row>
    <row r="205" spans="2:15" ht="21" customHeight="1" thickBot="1">
      <c r="B205" s="39" t="str">
        <f>IF(DATA!$H$140=FALSE,"",IF(AND(INPUT!D200="",INPUT!D201="",INPUT!F202="",INPUT!D203="",INPUT!D204=""),"",$S$25))</f>
        <v/>
      </c>
      <c r="C205" s="36"/>
      <c r="D205" s="35"/>
      <c r="E205" s="35"/>
      <c r="F205" s="35"/>
      <c r="G205" s="35"/>
      <c r="H205" s="35"/>
      <c r="I205" s="37"/>
      <c r="J205" s="35"/>
      <c r="K205" s="38" t="str">
        <f>IF(DATA!L140="","",INPUT!$S$26)</f>
        <v/>
      </c>
      <c r="L205" s="137" t="s">
        <v>305</v>
      </c>
      <c r="M205" s="75"/>
      <c r="N205" s="75" t="s">
        <v>525</v>
      </c>
      <c r="O205" s="75" t="str">
        <f>IF(AND(J202&gt;0,DATA!$B$140=1),$S$27,"")</f>
        <v/>
      </c>
    </row>
    <row r="206" spans="2:15" ht="21" customHeight="1">
      <c r="B206" s="237">
        <v>31</v>
      </c>
      <c r="C206" s="17" t="s">
        <v>299</v>
      </c>
      <c r="D206" s="197"/>
      <c r="E206" s="198"/>
      <c r="F206" s="198"/>
      <c r="G206" s="198"/>
      <c r="H206" s="199"/>
      <c r="I206" s="96" t="s">
        <v>435</v>
      </c>
      <c r="J206" s="185"/>
      <c r="K206" s="186"/>
      <c r="L206" s="187"/>
      <c r="M206" s="75"/>
      <c r="N206" s="75" t="s">
        <v>386</v>
      </c>
      <c r="O206" s="75" t="str">
        <f>IF(AND(OR(DATA!$B$141=1,DATA!$D$141=1),J308=0,OR(ISBLANK(D206)=FALSE,ISBLANK(D207)=FALSE,ISBLANK(D208)=FALSE,ISBLANK(F208)=FALSE,ISBLANK(D209)=FALSE,ISBLANK(D210)=FALSE,DATA!$H$141)),$S$27,"")</f>
        <v/>
      </c>
    </row>
    <row r="207" spans="2:15" ht="21" customHeight="1">
      <c r="B207" s="240"/>
      <c r="C207" s="18" t="s">
        <v>204</v>
      </c>
      <c r="D207" s="188"/>
      <c r="E207" s="189"/>
      <c r="F207" s="189"/>
      <c r="G207" s="189"/>
      <c r="H207" s="190"/>
      <c r="I207" s="19" t="s">
        <v>638</v>
      </c>
      <c r="J207" s="191"/>
      <c r="K207" s="192"/>
      <c r="L207" s="193"/>
      <c r="M207" s="75"/>
      <c r="N207" s="75" t="s">
        <v>465</v>
      </c>
      <c r="O207" s="75" t="str">
        <f>IF(AND(J208&gt;0,DATA!$H$141=FALSE,OR(D206="",D207="",D208="",F208="",D209="")),$S$28,"")</f>
        <v/>
      </c>
    </row>
    <row r="208" spans="2:15" ht="21" customHeight="1">
      <c r="B208" s="240"/>
      <c r="C208" s="18" t="s">
        <v>301</v>
      </c>
      <c r="D208" s="61"/>
      <c r="E208" s="62" t="s">
        <v>680</v>
      </c>
      <c r="F208" s="188"/>
      <c r="G208" s="189"/>
      <c r="H208" s="190"/>
      <c r="I208" s="19" t="s">
        <v>364</v>
      </c>
      <c r="J208" s="130">
        <f>M208</f>
        <v>0</v>
      </c>
      <c r="K208" s="21" t="s">
        <v>185</v>
      </c>
      <c r="L208" s="22">
        <f>DATA!$F$141*INPUT!J208</f>
        <v>0</v>
      </c>
      <c r="M208" s="131">
        <v>0</v>
      </c>
      <c r="N208" s="75" t="s">
        <v>427</v>
      </c>
    </row>
    <row r="209" spans="2:15" ht="21" customHeight="1" thickBot="1">
      <c r="B209" s="240"/>
      <c r="C209" s="18" t="s">
        <v>139</v>
      </c>
      <c r="D209" s="188"/>
      <c r="E209" s="189"/>
      <c r="F209" s="189"/>
      <c r="G209" s="189"/>
      <c r="H209" s="189"/>
      <c r="I209" s="189"/>
      <c r="J209" s="190"/>
      <c r="K209" s="23" t="s">
        <v>142</v>
      </c>
      <c r="L209" s="24">
        <f>IF(L208&gt;=10000,0,IF(COUNTIF(DATA!$C$141,"*送料無料*"),0,220)*J208)</f>
        <v>0</v>
      </c>
      <c r="M209" s="119"/>
      <c r="N209" s="75" t="s">
        <v>250</v>
      </c>
    </row>
    <row r="210" spans="2:15" ht="21" customHeight="1" thickTop="1" thickBot="1">
      <c r="B210" s="241"/>
      <c r="C210" s="30" t="s">
        <v>556</v>
      </c>
      <c r="D210" s="194"/>
      <c r="E210" s="195"/>
      <c r="F210" s="195"/>
      <c r="G210" s="195"/>
      <c r="H210" s="195"/>
      <c r="I210" s="195"/>
      <c r="J210" s="196"/>
      <c r="K210" s="25" t="s">
        <v>419</v>
      </c>
      <c r="L210" s="26">
        <f>L208+L209</f>
        <v>0</v>
      </c>
      <c r="M210" s="119"/>
      <c r="N210" s="85">
        <f>IF(DATA!$H$141,L208+J208*IF($L$22&gt;0,DATA!P100,0),0)</f>
        <v>0</v>
      </c>
    </row>
    <row r="211" spans="2:15" ht="21" customHeight="1" thickBot="1">
      <c r="B211" s="39" t="str">
        <f>IF(DATA!$H$141=FALSE,"",IF(AND(INPUT!D206="",INPUT!D207="",INPUT!F208="",INPUT!D209="",INPUT!D210=""),"",$S$25))</f>
        <v/>
      </c>
      <c r="C211" s="36"/>
      <c r="D211" s="35"/>
      <c r="E211" s="35"/>
      <c r="F211" s="35"/>
      <c r="G211" s="35"/>
      <c r="H211" s="35"/>
      <c r="I211" s="37"/>
      <c r="J211" s="35"/>
      <c r="K211" s="38" t="str">
        <f>IF(DATA!L141="","",INPUT!$S$26)</f>
        <v/>
      </c>
      <c r="L211" s="137" t="s">
        <v>305</v>
      </c>
      <c r="M211" s="75"/>
      <c r="N211" s="75" t="s">
        <v>525</v>
      </c>
      <c r="O211" s="75" t="str">
        <f>IF(AND(J208&gt;0,DATA!$B$141=1),$S$27,"")</f>
        <v/>
      </c>
    </row>
    <row r="212" spans="2:15" ht="21" customHeight="1">
      <c r="B212" s="237">
        <v>32</v>
      </c>
      <c r="C212" s="17" t="s">
        <v>299</v>
      </c>
      <c r="D212" s="197"/>
      <c r="E212" s="198"/>
      <c r="F212" s="198"/>
      <c r="G212" s="198"/>
      <c r="H212" s="199"/>
      <c r="I212" s="96" t="s">
        <v>435</v>
      </c>
      <c r="J212" s="185"/>
      <c r="K212" s="186"/>
      <c r="L212" s="187"/>
      <c r="M212" s="75"/>
      <c r="N212" s="75" t="s">
        <v>386</v>
      </c>
      <c r="O212" s="75" t="str">
        <f>IF(AND(OR(DATA!$B$142=1,DATA!$D$142=1),J314=0,OR(ISBLANK(D212)=FALSE,ISBLANK(D213)=FALSE,ISBLANK(D214)=FALSE,ISBLANK(F214)=FALSE,ISBLANK(D215)=FALSE,ISBLANK(D216)=FALSE,DATA!$H$142)),$S$27,"")</f>
        <v/>
      </c>
    </row>
    <row r="213" spans="2:15" ht="21" customHeight="1">
      <c r="B213" s="240"/>
      <c r="C213" s="18" t="s">
        <v>204</v>
      </c>
      <c r="D213" s="188"/>
      <c r="E213" s="189"/>
      <c r="F213" s="189"/>
      <c r="G213" s="189"/>
      <c r="H213" s="190"/>
      <c r="I213" s="19" t="s">
        <v>638</v>
      </c>
      <c r="J213" s="191"/>
      <c r="K213" s="192"/>
      <c r="L213" s="193"/>
      <c r="M213" s="75"/>
      <c r="N213" s="75" t="s">
        <v>465</v>
      </c>
      <c r="O213" s="75" t="str">
        <f>IF(AND(J214&gt;0,DATA!$H$142=FALSE,OR(D212="",D213="",D214="",F214="",D215="")),$S$28,"")</f>
        <v/>
      </c>
    </row>
    <row r="214" spans="2:15" ht="21" customHeight="1">
      <c r="B214" s="240"/>
      <c r="C214" s="18" t="s">
        <v>301</v>
      </c>
      <c r="D214" s="61"/>
      <c r="E214" s="62" t="s">
        <v>680</v>
      </c>
      <c r="F214" s="188"/>
      <c r="G214" s="189"/>
      <c r="H214" s="190"/>
      <c r="I214" s="19" t="s">
        <v>364</v>
      </c>
      <c r="J214" s="130">
        <f>M214</f>
        <v>0</v>
      </c>
      <c r="K214" s="21" t="s">
        <v>185</v>
      </c>
      <c r="L214" s="22">
        <f>DATA!$F$142*INPUT!J214</f>
        <v>0</v>
      </c>
      <c r="M214" s="131">
        <v>0</v>
      </c>
      <c r="N214" s="75" t="s">
        <v>427</v>
      </c>
    </row>
    <row r="215" spans="2:15" ht="21" customHeight="1" thickBot="1">
      <c r="B215" s="240"/>
      <c r="C215" s="18" t="s">
        <v>139</v>
      </c>
      <c r="D215" s="188"/>
      <c r="E215" s="189"/>
      <c r="F215" s="189"/>
      <c r="G215" s="189"/>
      <c r="H215" s="189"/>
      <c r="I215" s="189"/>
      <c r="J215" s="190"/>
      <c r="K215" s="23" t="s">
        <v>142</v>
      </c>
      <c r="L215" s="24">
        <f>IF(L214&gt;=10000,0,IF(COUNTIF(DATA!$C$142,"*送料無料*"),0,220)*J214)</f>
        <v>0</v>
      </c>
      <c r="M215" s="119"/>
      <c r="N215" s="75" t="s">
        <v>250</v>
      </c>
    </row>
    <row r="216" spans="2:15" ht="21" customHeight="1" thickTop="1" thickBot="1">
      <c r="B216" s="241"/>
      <c r="C216" s="30" t="s">
        <v>556</v>
      </c>
      <c r="D216" s="194"/>
      <c r="E216" s="195"/>
      <c r="F216" s="195"/>
      <c r="G216" s="195"/>
      <c r="H216" s="195"/>
      <c r="I216" s="195"/>
      <c r="J216" s="196"/>
      <c r="K216" s="25" t="s">
        <v>419</v>
      </c>
      <c r="L216" s="26">
        <f>L214+L215</f>
        <v>0</v>
      </c>
      <c r="M216" s="119"/>
      <c r="N216" s="85">
        <f>IF(DATA!$H$142,L214+J214*IF($L$22&gt;0,DATA!P100,0),0)</f>
        <v>0</v>
      </c>
    </row>
    <row r="217" spans="2:15" ht="21" customHeight="1" thickBot="1">
      <c r="B217" s="39" t="str">
        <f>IF(DATA!$H$142=FALSE,"",IF(AND(INPUT!D212="",INPUT!D213="",INPUT!F214="",INPUT!D215="",INPUT!D216=""),"",$S$25))</f>
        <v/>
      </c>
      <c r="C217" s="36"/>
      <c r="D217" s="35"/>
      <c r="E217" s="35"/>
      <c r="F217" s="35"/>
      <c r="G217" s="35"/>
      <c r="H217" s="35"/>
      <c r="I217" s="37"/>
      <c r="J217" s="35"/>
      <c r="K217" s="38" t="str">
        <f>IF(DATA!L142="","",INPUT!$S$26)</f>
        <v/>
      </c>
      <c r="L217" s="137" t="s">
        <v>305</v>
      </c>
      <c r="M217" s="75"/>
      <c r="N217" s="75" t="s">
        <v>525</v>
      </c>
      <c r="O217" s="75" t="str">
        <f>IF(AND(J214&gt;0,DATA!$B$142=1),$S$27,"")</f>
        <v/>
      </c>
    </row>
    <row r="218" spans="2:15" ht="21" customHeight="1">
      <c r="B218" s="237">
        <v>33</v>
      </c>
      <c r="C218" s="17" t="s">
        <v>299</v>
      </c>
      <c r="D218" s="197"/>
      <c r="E218" s="198"/>
      <c r="F218" s="198"/>
      <c r="G218" s="198"/>
      <c r="H218" s="199"/>
      <c r="I218" s="96" t="s">
        <v>435</v>
      </c>
      <c r="J218" s="185"/>
      <c r="K218" s="186"/>
      <c r="L218" s="187"/>
      <c r="M218" s="75"/>
      <c r="N218" s="75" t="s">
        <v>386</v>
      </c>
      <c r="O218" s="75" t="str">
        <f>IF(AND(OR(DATA!$B$143=1,DATA!$D$143=1),J320=0,OR(ISBLANK(D218)=FALSE,ISBLANK(D219)=FALSE,ISBLANK(D220)=FALSE,ISBLANK(F220)=FALSE,ISBLANK(D221)=FALSE,ISBLANK(D222)=FALSE,DATA!$H$143)),$S$27,"")</f>
        <v/>
      </c>
    </row>
    <row r="219" spans="2:15" ht="21" customHeight="1">
      <c r="B219" s="240"/>
      <c r="C219" s="18" t="s">
        <v>204</v>
      </c>
      <c r="D219" s="188"/>
      <c r="E219" s="189"/>
      <c r="F219" s="189"/>
      <c r="G219" s="189"/>
      <c r="H219" s="190"/>
      <c r="I219" s="19" t="s">
        <v>638</v>
      </c>
      <c r="J219" s="191"/>
      <c r="K219" s="192"/>
      <c r="L219" s="193"/>
      <c r="M219" s="75"/>
      <c r="N219" s="75" t="s">
        <v>465</v>
      </c>
      <c r="O219" s="75" t="str">
        <f>IF(AND(J220&gt;0,DATA!$H$143=FALSE,OR(D218="",D219="",D220="",F220="",D221="")),$S$28,"")</f>
        <v/>
      </c>
    </row>
    <row r="220" spans="2:15" ht="21" customHeight="1">
      <c r="B220" s="240"/>
      <c r="C220" s="18" t="s">
        <v>301</v>
      </c>
      <c r="D220" s="61"/>
      <c r="E220" s="62" t="s">
        <v>680</v>
      </c>
      <c r="F220" s="188"/>
      <c r="G220" s="189"/>
      <c r="H220" s="190"/>
      <c r="I220" s="19" t="s">
        <v>364</v>
      </c>
      <c r="J220" s="130">
        <f>M220</f>
        <v>0</v>
      </c>
      <c r="K220" s="21" t="s">
        <v>185</v>
      </c>
      <c r="L220" s="22">
        <f>DATA!$F$143*INPUT!J220</f>
        <v>0</v>
      </c>
      <c r="M220" s="131">
        <v>0</v>
      </c>
      <c r="N220" s="75" t="s">
        <v>427</v>
      </c>
    </row>
    <row r="221" spans="2:15" ht="21" customHeight="1" thickBot="1">
      <c r="B221" s="240"/>
      <c r="C221" s="18" t="s">
        <v>139</v>
      </c>
      <c r="D221" s="188"/>
      <c r="E221" s="189"/>
      <c r="F221" s="189"/>
      <c r="G221" s="189"/>
      <c r="H221" s="189"/>
      <c r="I221" s="189"/>
      <c r="J221" s="190"/>
      <c r="K221" s="23" t="s">
        <v>142</v>
      </c>
      <c r="L221" s="24">
        <f>IF(L220&gt;=10000,0,IF(COUNTIF(DATA!$C$143,"*送料無料*"),0,220)*J220)</f>
        <v>0</v>
      </c>
      <c r="M221" s="119"/>
      <c r="N221" s="75" t="s">
        <v>250</v>
      </c>
    </row>
    <row r="222" spans="2:15" ht="21" customHeight="1" thickTop="1" thickBot="1">
      <c r="B222" s="241"/>
      <c r="C222" s="30" t="s">
        <v>556</v>
      </c>
      <c r="D222" s="194"/>
      <c r="E222" s="195"/>
      <c r="F222" s="195"/>
      <c r="G222" s="195"/>
      <c r="H222" s="195"/>
      <c r="I222" s="195"/>
      <c r="J222" s="196"/>
      <c r="K222" s="25" t="s">
        <v>419</v>
      </c>
      <c r="L222" s="26">
        <f>L220+L221</f>
        <v>0</v>
      </c>
      <c r="M222" s="119"/>
      <c r="N222" s="85">
        <f>IF(DATA!$H$143,L220+J220*IF($L$22&gt;0,DATA!P100,0),0)</f>
        <v>0</v>
      </c>
    </row>
    <row r="223" spans="2:15" ht="21" customHeight="1" thickBot="1">
      <c r="B223" s="39" t="str">
        <f>IF(DATA!$H$143=FALSE,"",IF(AND(INPUT!D218="",INPUT!D219="",INPUT!F220="",INPUT!D221="",INPUT!D222=""),"",$S$25))</f>
        <v/>
      </c>
      <c r="C223" s="36"/>
      <c r="D223" s="35"/>
      <c r="E223" s="35"/>
      <c r="F223" s="35"/>
      <c r="G223" s="35"/>
      <c r="H223" s="35"/>
      <c r="I223" s="37"/>
      <c r="J223" s="35"/>
      <c r="K223" s="38" t="str">
        <f>IF(DATA!L143="","",INPUT!$S$26)</f>
        <v/>
      </c>
      <c r="L223" s="137" t="s">
        <v>305</v>
      </c>
      <c r="M223" s="75"/>
      <c r="N223" s="75" t="s">
        <v>525</v>
      </c>
      <c r="O223" s="75" t="str">
        <f>IF(AND(J220&gt;0,DATA!$B$143=1),$S$27,"")</f>
        <v/>
      </c>
    </row>
    <row r="224" spans="2:15" ht="21" customHeight="1">
      <c r="B224" s="237">
        <v>34</v>
      </c>
      <c r="C224" s="17" t="s">
        <v>299</v>
      </c>
      <c r="D224" s="197"/>
      <c r="E224" s="198"/>
      <c r="F224" s="198"/>
      <c r="G224" s="198"/>
      <c r="H224" s="199"/>
      <c r="I224" s="96" t="s">
        <v>435</v>
      </c>
      <c r="J224" s="185"/>
      <c r="K224" s="186"/>
      <c r="L224" s="187"/>
      <c r="M224" s="75"/>
      <c r="N224" s="75" t="s">
        <v>386</v>
      </c>
      <c r="O224" s="75" t="str">
        <f>IF(AND(OR(DATA!$B$144=1,DATA!$D$144=1),J326=0,OR(ISBLANK(D224)=FALSE,ISBLANK(D225)=FALSE,ISBLANK(D226)=FALSE,ISBLANK(F226)=FALSE,ISBLANK(D227)=FALSE,ISBLANK(D228)=FALSE,DATA!$H$144)),$S$27,"")</f>
        <v/>
      </c>
    </row>
    <row r="225" spans="2:15" ht="21" customHeight="1">
      <c r="B225" s="240"/>
      <c r="C225" s="18" t="s">
        <v>204</v>
      </c>
      <c r="D225" s="188"/>
      <c r="E225" s="189"/>
      <c r="F225" s="189"/>
      <c r="G225" s="189"/>
      <c r="H225" s="190"/>
      <c r="I225" s="19" t="s">
        <v>638</v>
      </c>
      <c r="J225" s="191"/>
      <c r="K225" s="192"/>
      <c r="L225" s="193"/>
      <c r="M225" s="75"/>
      <c r="N225" s="75" t="s">
        <v>465</v>
      </c>
      <c r="O225" s="75" t="str">
        <f>IF(AND(J226&gt;0,DATA!$H$144=FALSE,OR(D224="",D225="",D226="",F226="",D227="")),$S$28,"")</f>
        <v/>
      </c>
    </row>
    <row r="226" spans="2:15" ht="21" customHeight="1">
      <c r="B226" s="240"/>
      <c r="C226" s="18" t="s">
        <v>301</v>
      </c>
      <c r="D226" s="61"/>
      <c r="E226" s="62" t="s">
        <v>680</v>
      </c>
      <c r="F226" s="188"/>
      <c r="G226" s="189"/>
      <c r="H226" s="190"/>
      <c r="I226" s="19" t="s">
        <v>364</v>
      </c>
      <c r="J226" s="130">
        <f>M226</f>
        <v>0</v>
      </c>
      <c r="K226" s="21" t="s">
        <v>185</v>
      </c>
      <c r="L226" s="22">
        <f>DATA!$F$144*INPUT!J226</f>
        <v>0</v>
      </c>
      <c r="M226" s="131">
        <v>0</v>
      </c>
      <c r="N226" s="75" t="s">
        <v>427</v>
      </c>
    </row>
    <row r="227" spans="2:15" ht="21" customHeight="1" thickBot="1">
      <c r="B227" s="240"/>
      <c r="C227" s="18" t="s">
        <v>139</v>
      </c>
      <c r="D227" s="188"/>
      <c r="E227" s="189"/>
      <c r="F227" s="189"/>
      <c r="G227" s="189"/>
      <c r="H227" s="189"/>
      <c r="I227" s="189"/>
      <c r="J227" s="190"/>
      <c r="K227" s="23" t="s">
        <v>142</v>
      </c>
      <c r="L227" s="24">
        <f>IF(L226&gt;=10000,0,IF(COUNTIF(DATA!$C$144,"*送料無料*"),0,220)*J226)</f>
        <v>0</v>
      </c>
      <c r="M227" s="119"/>
      <c r="N227" s="75" t="s">
        <v>250</v>
      </c>
    </row>
    <row r="228" spans="2:15" ht="21" customHeight="1" thickTop="1" thickBot="1">
      <c r="B228" s="241"/>
      <c r="C228" s="30" t="s">
        <v>556</v>
      </c>
      <c r="D228" s="194"/>
      <c r="E228" s="195"/>
      <c r="F228" s="195"/>
      <c r="G228" s="195"/>
      <c r="H228" s="195"/>
      <c r="I228" s="195"/>
      <c r="J228" s="196"/>
      <c r="K228" s="25" t="s">
        <v>419</v>
      </c>
      <c r="L228" s="26">
        <f>L226+L227</f>
        <v>0</v>
      </c>
      <c r="M228" s="119"/>
      <c r="N228" s="85">
        <f>IF(DATA!$H$144,L226+J226*IF($L$22&gt;0,DATA!P100,0),0)</f>
        <v>0</v>
      </c>
    </row>
    <row r="229" spans="2:15" ht="21" customHeight="1" thickBot="1">
      <c r="B229" s="39" t="str">
        <f>IF(DATA!$H$144=FALSE,"",IF(AND(INPUT!D224="",INPUT!D225="",INPUT!F226="",INPUT!D227="",INPUT!D228=""),"",$S$25))</f>
        <v/>
      </c>
      <c r="C229" s="36"/>
      <c r="D229" s="35"/>
      <c r="E229" s="35"/>
      <c r="F229" s="35"/>
      <c r="G229" s="35"/>
      <c r="H229" s="35"/>
      <c r="I229" s="37"/>
      <c r="J229" s="35"/>
      <c r="K229" s="38" t="str">
        <f>IF(DATA!L144="","",INPUT!$S$26)</f>
        <v/>
      </c>
      <c r="L229" s="137" t="s">
        <v>305</v>
      </c>
      <c r="M229" s="75"/>
      <c r="N229" s="75" t="s">
        <v>525</v>
      </c>
      <c r="O229" s="75" t="str">
        <f>IF(AND(J226&gt;0,DATA!$B$144=1),$S$27,"")</f>
        <v/>
      </c>
    </row>
    <row r="230" spans="2:15" ht="21" customHeight="1">
      <c r="B230" s="237">
        <v>35</v>
      </c>
      <c r="C230" s="17" t="s">
        <v>299</v>
      </c>
      <c r="D230" s="197"/>
      <c r="E230" s="198"/>
      <c r="F230" s="198"/>
      <c r="G230" s="198"/>
      <c r="H230" s="199"/>
      <c r="I230" s="96" t="s">
        <v>435</v>
      </c>
      <c r="J230" s="185"/>
      <c r="K230" s="186"/>
      <c r="L230" s="187"/>
      <c r="M230" s="75"/>
      <c r="N230" s="75" t="s">
        <v>386</v>
      </c>
      <c r="O230" s="75" t="str">
        <f>IF(AND(OR(DATA!$B$145=1,DATA!$D$145=1),J332=0,OR(ISBLANK(D230)=FALSE,ISBLANK(D231)=FALSE,ISBLANK(D232)=FALSE,ISBLANK(F232)=FALSE,ISBLANK(D233)=FALSE,ISBLANK(D234)=FALSE,DATA!$H$145)),$S$27,"")</f>
        <v/>
      </c>
    </row>
    <row r="231" spans="2:15" ht="21" customHeight="1">
      <c r="B231" s="240"/>
      <c r="C231" s="18" t="s">
        <v>204</v>
      </c>
      <c r="D231" s="188"/>
      <c r="E231" s="189"/>
      <c r="F231" s="189"/>
      <c r="G231" s="189"/>
      <c r="H231" s="190"/>
      <c r="I231" s="19" t="s">
        <v>638</v>
      </c>
      <c r="J231" s="191"/>
      <c r="K231" s="192"/>
      <c r="L231" s="193"/>
      <c r="M231" s="75"/>
      <c r="N231" s="75" t="s">
        <v>465</v>
      </c>
      <c r="O231" s="75" t="str">
        <f>IF(AND(J232&gt;0,DATA!$H$145=FALSE,OR(D230="",D231="",D232="",F232="",D233="")),$S$28,"")</f>
        <v/>
      </c>
    </row>
    <row r="232" spans="2:15" ht="21" customHeight="1">
      <c r="B232" s="240"/>
      <c r="C232" s="18" t="s">
        <v>301</v>
      </c>
      <c r="D232" s="61"/>
      <c r="E232" s="62" t="s">
        <v>680</v>
      </c>
      <c r="F232" s="188"/>
      <c r="G232" s="189"/>
      <c r="H232" s="190"/>
      <c r="I232" s="19" t="s">
        <v>364</v>
      </c>
      <c r="J232" s="130">
        <f>M232</f>
        <v>0</v>
      </c>
      <c r="K232" s="21" t="s">
        <v>185</v>
      </c>
      <c r="L232" s="22">
        <f>DATA!$F$145*INPUT!J232</f>
        <v>0</v>
      </c>
      <c r="M232" s="131">
        <v>0</v>
      </c>
      <c r="N232" s="75" t="s">
        <v>427</v>
      </c>
    </row>
    <row r="233" spans="2:15" ht="21" customHeight="1" thickBot="1">
      <c r="B233" s="240"/>
      <c r="C233" s="18" t="s">
        <v>139</v>
      </c>
      <c r="D233" s="188"/>
      <c r="E233" s="189"/>
      <c r="F233" s="189"/>
      <c r="G233" s="189"/>
      <c r="H233" s="189"/>
      <c r="I233" s="189"/>
      <c r="J233" s="190"/>
      <c r="K233" s="23" t="s">
        <v>142</v>
      </c>
      <c r="L233" s="24">
        <f>IF(L232&gt;=10000,0,IF(COUNTIF(DATA!$C$145,"*送料無料*"),0,220)*J232)</f>
        <v>0</v>
      </c>
      <c r="M233" s="119"/>
      <c r="N233" s="75" t="s">
        <v>250</v>
      </c>
    </row>
    <row r="234" spans="2:15" ht="21" customHeight="1" thickTop="1" thickBot="1">
      <c r="B234" s="241"/>
      <c r="C234" s="30" t="s">
        <v>556</v>
      </c>
      <c r="D234" s="194"/>
      <c r="E234" s="195"/>
      <c r="F234" s="195"/>
      <c r="G234" s="195"/>
      <c r="H234" s="195"/>
      <c r="I234" s="195"/>
      <c r="J234" s="196"/>
      <c r="K234" s="25" t="s">
        <v>419</v>
      </c>
      <c r="L234" s="26">
        <f>L232+L233</f>
        <v>0</v>
      </c>
      <c r="M234" s="119"/>
      <c r="N234" s="85">
        <f>IF(DATA!$H$145,L232+J232*IF($L$22&gt;0,DATA!P100,0),0)</f>
        <v>0</v>
      </c>
    </row>
    <row r="235" spans="2:15" ht="21" customHeight="1" thickBot="1">
      <c r="B235" s="39" t="str">
        <f>IF(DATA!$H$145=FALSE,"",IF(AND(INPUT!D230="",INPUT!D231="",INPUT!F232="",INPUT!D233="",INPUT!D234=""),"",$S$25))</f>
        <v/>
      </c>
      <c r="C235" s="36"/>
      <c r="D235" s="35"/>
      <c r="E235" s="35"/>
      <c r="F235" s="35"/>
      <c r="G235" s="35"/>
      <c r="H235" s="35"/>
      <c r="I235" s="37"/>
      <c r="J235" s="35"/>
      <c r="K235" s="38" t="str">
        <f>IF(DATA!L145="","",INPUT!$S$26)</f>
        <v/>
      </c>
      <c r="L235" s="137" t="s">
        <v>305</v>
      </c>
      <c r="M235" s="75"/>
      <c r="N235" s="75" t="s">
        <v>525</v>
      </c>
      <c r="O235" s="75" t="str">
        <f>IF(AND(J232&gt;0,DATA!$B$145=1),$S$27,"")</f>
        <v/>
      </c>
    </row>
    <row r="236" spans="2:15" ht="21" customHeight="1">
      <c r="B236" s="237">
        <v>36</v>
      </c>
      <c r="C236" s="17" t="s">
        <v>299</v>
      </c>
      <c r="D236" s="197"/>
      <c r="E236" s="198"/>
      <c r="F236" s="198"/>
      <c r="G236" s="198"/>
      <c r="H236" s="199"/>
      <c r="I236" s="96" t="s">
        <v>435</v>
      </c>
      <c r="J236" s="185"/>
      <c r="K236" s="186"/>
      <c r="L236" s="187"/>
      <c r="M236" s="75"/>
      <c r="N236" s="75" t="s">
        <v>386</v>
      </c>
      <c r="O236" s="75" t="str">
        <f>IF(AND(OR(DATA!$B$146=1,DATA!$D$146=1),J338=0,OR(ISBLANK(D236)=FALSE,ISBLANK(D237)=FALSE,ISBLANK(D238)=FALSE,ISBLANK(F238)=FALSE,ISBLANK(D239)=FALSE,ISBLANK(D240)=FALSE,DATA!$H$146)),$S$27,"")</f>
        <v/>
      </c>
    </row>
    <row r="237" spans="2:15" ht="21" customHeight="1">
      <c r="B237" s="240"/>
      <c r="C237" s="18" t="s">
        <v>204</v>
      </c>
      <c r="D237" s="188"/>
      <c r="E237" s="189"/>
      <c r="F237" s="189"/>
      <c r="G237" s="189"/>
      <c r="H237" s="190"/>
      <c r="I237" s="19" t="s">
        <v>638</v>
      </c>
      <c r="J237" s="191"/>
      <c r="K237" s="192"/>
      <c r="L237" s="193"/>
      <c r="M237" s="75"/>
      <c r="N237" s="75" t="s">
        <v>465</v>
      </c>
      <c r="O237" s="75" t="str">
        <f>IF(AND(J238&gt;0,DATA!$H$146=FALSE,OR(D236="",D237="",D238="",F238="",D239="")),$S$28,"")</f>
        <v/>
      </c>
    </row>
    <row r="238" spans="2:15" ht="21" customHeight="1">
      <c r="B238" s="240"/>
      <c r="C238" s="18" t="s">
        <v>301</v>
      </c>
      <c r="D238" s="61"/>
      <c r="E238" s="62" t="s">
        <v>680</v>
      </c>
      <c r="F238" s="188"/>
      <c r="G238" s="189"/>
      <c r="H238" s="190"/>
      <c r="I238" s="19" t="s">
        <v>364</v>
      </c>
      <c r="J238" s="130">
        <f>M238</f>
        <v>0</v>
      </c>
      <c r="K238" s="21" t="s">
        <v>185</v>
      </c>
      <c r="L238" s="22">
        <f>DATA!$F$146*INPUT!J238</f>
        <v>0</v>
      </c>
      <c r="M238" s="131">
        <v>0</v>
      </c>
      <c r="N238" s="75" t="s">
        <v>427</v>
      </c>
    </row>
    <row r="239" spans="2:15" ht="21" customHeight="1" thickBot="1">
      <c r="B239" s="240"/>
      <c r="C239" s="18" t="s">
        <v>139</v>
      </c>
      <c r="D239" s="188"/>
      <c r="E239" s="189"/>
      <c r="F239" s="189"/>
      <c r="G239" s="189"/>
      <c r="H239" s="189"/>
      <c r="I239" s="189"/>
      <c r="J239" s="190"/>
      <c r="K239" s="23" t="s">
        <v>142</v>
      </c>
      <c r="L239" s="24">
        <f>IF(L238&gt;=10000,0,IF(COUNTIF(DATA!$C$146,"*送料無料*"),0,220)*J238)</f>
        <v>0</v>
      </c>
      <c r="M239" s="119"/>
      <c r="N239" s="75" t="s">
        <v>250</v>
      </c>
    </row>
    <row r="240" spans="2:15" ht="21" customHeight="1" thickTop="1" thickBot="1">
      <c r="B240" s="241"/>
      <c r="C240" s="30" t="s">
        <v>556</v>
      </c>
      <c r="D240" s="194"/>
      <c r="E240" s="195"/>
      <c r="F240" s="195"/>
      <c r="G240" s="195"/>
      <c r="H240" s="195"/>
      <c r="I240" s="195"/>
      <c r="J240" s="196"/>
      <c r="K240" s="25" t="s">
        <v>419</v>
      </c>
      <c r="L240" s="26">
        <f>L238+L239</f>
        <v>0</v>
      </c>
      <c r="M240" s="119"/>
      <c r="N240" s="85">
        <f>IF(DATA!$H$146,L238+J238*IF($L$22&gt;0,DATA!P100,0),0)</f>
        <v>0</v>
      </c>
    </row>
    <row r="241" spans="2:15" ht="21" customHeight="1" thickBot="1">
      <c r="B241" s="39" t="str">
        <f>IF(DATA!$H$146=FALSE,"",IF(AND(INPUT!D236="",INPUT!D237="",INPUT!F238="",INPUT!D239="",INPUT!D240=""),"",$S$25))</f>
        <v/>
      </c>
      <c r="C241" s="36"/>
      <c r="D241" s="35"/>
      <c r="E241" s="35"/>
      <c r="F241" s="35"/>
      <c r="G241" s="35"/>
      <c r="H241" s="35"/>
      <c r="I241" s="37"/>
      <c r="J241" s="35"/>
      <c r="K241" s="38" t="str">
        <f>IF(DATA!L146="","",INPUT!$S$26)</f>
        <v/>
      </c>
      <c r="L241" s="137" t="s">
        <v>305</v>
      </c>
      <c r="M241" s="75"/>
      <c r="N241" s="75" t="s">
        <v>525</v>
      </c>
      <c r="O241" s="75" t="str">
        <f>IF(AND(J238&gt;0,DATA!$B$146=1),$S$27,"")</f>
        <v/>
      </c>
    </row>
    <row r="242" spans="2:15" ht="21" customHeight="1">
      <c r="B242" s="237">
        <v>37</v>
      </c>
      <c r="C242" s="17" t="s">
        <v>299</v>
      </c>
      <c r="D242" s="197"/>
      <c r="E242" s="198"/>
      <c r="F242" s="198"/>
      <c r="G242" s="198"/>
      <c r="H242" s="199"/>
      <c r="I242" s="96" t="s">
        <v>435</v>
      </c>
      <c r="J242" s="185"/>
      <c r="K242" s="186"/>
      <c r="L242" s="187"/>
      <c r="M242" s="75"/>
      <c r="N242" s="75" t="s">
        <v>386</v>
      </c>
      <c r="O242" s="75" t="str">
        <f>IF(AND(OR(DATA!$B$147=1,DATA!$D$147=1),J344=0,OR(ISBLANK(D242)=FALSE,ISBLANK(D243)=FALSE,ISBLANK(D244)=FALSE,ISBLANK(F244)=FALSE,ISBLANK(D245)=FALSE,ISBLANK(D246)=FALSE,DATA!$H$147)),$S$27,"")</f>
        <v/>
      </c>
    </row>
    <row r="243" spans="2:15" ht="21" customHeight="1">
      <c r="B243" s="240"/>
      <c r="C243" s="18" t="s">
        <v>204</v>
      </c>
      <c r="D243" s="188"/>
      <c r="E243" s="189"/>
      <c r="F243" s="189"/>
      <c r="G243" s="189"/>
      <c r="H243" s="190"/>
      <c r="I243" s="19" t="s">
        <v>638</v>
      </c>
      <c r="J243" s="191"/>
      <c r="K243" s="192"/>
      <c r="L243" s="193"/>
      <c r="M243" s="75"/>
      <c r="N243" s="75" t="s">
        <v>465</v>
      </c>
      <c r="O243" s="75" t="str">
        <f>IF(AND(J244&gt;0,DATA!$H$147=FALSE,OR(D242="",D243="",D244="",F244="",D245="")),$S$28,"")</f>
        <v/>
      </c>
    </row>
    <row r="244" spans="2:15" ht="21" customHeight="1">
      <c r="B244" s="240"/>
      <c r="C244" s="18" t="s">
        <v>301</v>
      </c>
      <c r="D244" s="61"/>
      <c r="E244" s="62" t="s">
        <v>680</v>
      </c>
      <c r="F244" s="188"/>
      <c r="G244" s="189"/>
      <c r="H244" s="190"/>
      <c r="I244" s="19" t="s">
        <v>364</v>
      </c>
      <c r="J244" s="130">
        <f>M244</f>
        <v>0</v>
      </c>
      <c r="K244" s="21" t="s">
        <v>185</v>
      </c>
      <c r="L244" s="22">
        <f>DATA!$F$147*INPUT!J244</f>
        <v>0</v>
      </c>
      <c r="M244" s="131">
        <v>0</v>
      </c>
      <c r="N244" s="75" t="s">
        <v>427</v>
      </c>
    </row>
    <row r="245" spans="2:15" ht="21" customHeight="1" thickBot="1">
      <c r="B245" s="240"/>
      <c r="C245" s="18" t="s">
        <v>139</v>
      </c>
      <c r="D245" s="188"/>
      <c r="E245" s="189"/>
      <c r="F245" s="189"/>
      <c r="G245" s="189"/>
      <c r="H245" s="189"/>
      <c r="I245" s="189"/>
      <c r="J245" s="190"/>
      <c r="K245" s="23" t="s">
        <v>142</v>
      </c>
      <c r="L245" s="24">
        <f>IF(L244&gt;=10000,0,IF(COUNTIF(DATA!$C$147,"*送料無料*"),0,220)*J244)</f>
        <v>0</v>
      </c>
      <c r="M245" s="119"/>
      <c r="N245" s="75" t="s">
        <v>250</v>
      </c>
    </row>
    <row r="246" spans="2:15" ht="21" customHeight="1" thickTop="1" thickBot="1">
      <c r="B246" s="241"/>
      <c r="C246" s="30" t="s">
        <v>556</v>
      </c>
      <c r="D246" s="194"/>
      <c r="E246" s="195"/>
      <c r="F246" s="195"/>
      <c r="G246" s="195"/>
      <c r="H246" s="195"/>
      <c r="I246" s="195"/>
      <c r="J246" s="196"/>
      <c r="K246" s="25" t="s">
        <v>419</v>
      </c>
      <c r="L246" s="26">
        <f>L244+L245</f>
        <v>0</v>
      </c>
      <c r="M246" s="119"/>
      <c r="N246" s="85">
        <f>IF(DATA!$H$147,L244+J244*IF($L$22&gt;0,DATA!P100,0),0)</f>
        <v>0</v>
      </c>
    </row>
    <row r="247" spans="2:15" ht="21" customHeight="1" thickBot="1">
      <c r="B247" s="39" t="str">
        <f>IF(DATA!$H$147=FALSE,"",IF(AND(INPUT!D242="",INPUT!D243="",INPUT!F244="",INPUT!D245="",INPUT!D246=""),"",$S$25))</f>
        <v/>
      </c>
      <c r="C247" s="36"/>
      <c r="D247" s="35"/>
      <c r="E247" s="35"/>
      <c r="F247" s="35"/>
      <c r="G247" s="35"/>
      <c r="H247" s="35"/>
      <c r="I247" s="37"/>
      <c r="J247" s="35"/>
      <c r="K247" s="38" t="str">
        <f>IF(DATA!L147="","",INPUT!$S$26)</f>
        <v/>
      </c>
      <c r="L247" s="137" t="s">
        <v>305</v>
      </c>
      <c r="M247" s="75"/>
      <c r="N247" s="75" t="s">
        <v>525</v>
      </c>
      <c r="O247" s="75" t="str">
        <f>IF(AND(J244&gt;0,DATA!$B$147=1),$S$27,"")</f>
        <v/>
      </c>
    </row>
    <row r="248" spans="2:15" ht="21" customHeight="1">
      <c r="B248" s="237">
        <v>38</v>
      </c>
      <c r="C248" s="17" t="s">
        <v>299</v>
      </c>
      <c r="D248" s="197"/>
      <c r="E248" s="198"/>
      <c r="F248" s="198"/>
      <c r="G248" s="198"/>
      <c r="H248" s="199"/>
      <c r="I248" s="96" t="s">
        <v>435</v>
      </c>
      <c r="J248" s="185"/>
      <c r="K248" s="186"/>
      <c r="L248" s="187"/>
      <c r="M248" s="75"/>
      <c r="N248" s="75" t="s">
        <v>386</v>
      </c>
      <c r="O248" s="75" t="str">
        <f>IF(AND(OR(DATA!$B$148=1,DATA!$D$148=1),J350=0,OR(ISBLANK(D248)=FALSE,ISBLANK(D249)=FALSE,ISBLANK(D250)=FALSE,ISBLANK(F250)=FALSE,ISBLANK(D251)=FALSE,ISBLANK(D252)=FALSE,DATA!$H$148)),$S$27,"")</f>
        <v/>
      </c>
    </row>
    <row r="249" spans="2:15" ht="21" customHeight="1">
      <c r="B249" s="240"/>
      <c r="C249" s="18" t="s">
        <v>204</v>
      </c>
      <c r="D249" s="188"/>
      <c r="E249" s="189"/>
      <c r="F249" s="189"/>
      <c r="G249" s="189"/>
      <c r="H249" s="190"/>
      <c r="I249" s="19" t="s">
        <v>638</v>
      </c>
      <c r="J249" s="191"/>
      <c r="K249" s="192"/>
      <c r="L249" s="193"/>
      <c r="M249" s="75"/>
      <c r="N249" s="75" t="s">
        <v>465</v>
      </c>
      <c r="O249" s="75" t="str">
        <f>IF(AND(J250&gt;0,DATA!$H$148=FALSE,OR(D248="",D249="",D250="",F250="",D251="")),$S$28,"")</f>
        <v/>
      </c>
    </row>
    <row r="250" spans="2:15" ht="21" customHeight="1">
      <c r="B250" s="240"/>
      <c r="C250" s="18" t="s">
        <v>301</v>
      </c>
      <c r="D250" s="61"/>
      <c r="E250" s="62" t="s">
        <v>680</v>
      </c>
      <c r="F250" s="188"/>
      <c r="G250" s="189"/>
      <c r="H250" s="190"/>
      <c r="I250" s="19" t="s">
        <v>364</v>
      </c>
      <c r="J250" s="130">
        <f>M250</f>
        <v>0</v>
      </c>
      <c r="K250" s="21" t="s">
        <v>185</v>
      </c>
      <c r="L250" s="22">
        <f>DATA!$F$148*INPUT!J250</f>
        <v>0</v>
      </c>
      <c r="M250" s="131">
        <v>0</v>
      </c>
      <c r="N250" s="75" t="s">
        <v>427</v>
      </c>
    </row>
    <row r="251" spans="2:15" ht="21" customHeight="1" thickBot="1">
      <c r="B251" s="240"/>
      <c r="C251" s="18" t="s">
        <v>139</v>
      </c>
      <c r="D251" s="188"/>
      <c r="E251" s="189"/>
      <c r="F251" s="189"/>
      <c r="G251" s="189"/>
      <c r="H251" s="189"/>
      <c r="I251" s="189"/>
      <c r="J251" s="190"/>
      <c r="K251" s="23" t="s">
        <v>142</v>
      </c>
      <c r="L251" s="24">
        <f>IF(L250&gt;=10000,0,IF(COUNTIF(DATA!$C$148,"*送料無料*"),0,220)*J250)</f>
        <v>0</v>
      </c>
      <c r="M251" s="119"/>
      <c r="N251" s="75" t="s">
        <v>250</v>
      </c>
    </row>
    <row r="252" spans="2:15" ht="21" customHeight="1" thickTop="1" thickBot="1">
      <c r="B252" s="241"/>
      <c r="C252" s="30" t="s">
        <v>556</v>
      </c>
      <c r="D252" s="194"/>
      <c r="E252" s="195"/>
      <c r="F252" s="195"/>
      <c r="G252" s="195"/>
      <c r="H252" s="195"/>
      <c r="I252" s="195"/>
      <c r="J252" s="196"/>
      <c r="K252" s="25" t="s">
        <v>419</v>
      </c>
      <c r="L252" s="26">
        <f>L250+L251</f>
        <v>0</v>
      </c>
      <c r="M252" s="119"/>
      <c r="N252" s="85">
        <f>IF(DATA!$H$148,L250+J250*IF($L$22&gt;0,DATA!P100,0),0)</f>
        <v>0</v>
      </c>
    </row>
    <row r="253" spans="2:15" ht="21" customHeight="1" thickBot="1">
      <c r="B253" s="39" t="str">
        <f>IF(DATA!$H$148=FALSE,"",IF(AND(INPUT!D248="",INPUT!D249="",INPUT!F250="",INPUT!D251="",INPUT!D252=""),"",$S$25))</f>
        <v/>
      </c>
      <c r="C253" s="36"/>
      <c r="D253" s="35"/>
      <c r="E253" s="35"/>
      <c r="F253" s="35"/>
      <c r="G253" s="35"/>
      <c r="H253" s="35"/>
      <c r="I253" s="37"/>
      <c r="J253" s="35"/>
      <c r="K253" s="38" t="str">
        <f>IF(DATA!L148="","",INPUT!$S$26)</f>
        <v/>
      </c>
      <c r="L253" s="137" t="s">
        <v>305</v>
      </c>
      <c r="M253" s="75"/>
      <c r="N253" s="75" t="s">
        <v>525</v>
      </c>
      <c r="O253" s="75" t="str">
        <f>IF(AND(J250&gt;0,DATA!$B$148=1),$S$27,"")</f>
        <v/>
      </c>
    </row>
    <row r="254" spans="2:15" ht="21" customHeight="1">
      <c r="B254" s="237">
        <v>39</v>
      </c>
      <c r="C254" s="17" t="s">
        <v>299</v>
      </c>
      <c r="D254" s="197"/>
      <c r="E254" s="198"/>
      <c r="F254" s="198"/>
      <c r="G254" s="198"/>
      <c r="H254" s="199"/>
      <c r="I254" s="96" t="s">
        <v>435</v>
      </c>
      <c r="J254" s="185"/>
      <c r="K254" s="186"/>
      <c r="L254" s="187"/>
      <c r="M254" s="75"/>
      <c r="N254" s="75" t="s">
        <v>386</v>
      </c>
      <c r="O254" s="75" t="str">
        <f>IF(AND(OR(DATA!$B$149=1,DATA!$D$149=1),J356=0,OR(ISBLANK(D254)=FALSE,ISBLANK(D255)=FALSE,ISBLANK(D256)=FALSE,ISBLANK(F256)=FALSE,ISBLANK(D257)=FALSE,ISBLANK(D258)=FALSE,DATA!$H$149)),$S$27,"")</f>
        <v/>
      </c>
    </row>
    <row r="255" spans="2:15" ht="21" customHeight="1">
      <c r="B255" s="240"/>
      <c r="C255" s="18" t="s">
        <v>204</v>
      </c>
      <c r="D255" s="188"/>
      <c r="E255" s="189"/>
      <c r="F255" s="189"/>
      <c r="G255" s="189"/>
      <c r="H255" s="190"/>
      <c r="I255" s="19" t="s">
        <v>638</v>
      </c>
      <c r="J255" s="191"/>
      <c r="K255" s="192"/>
      <c r="L255" s="193"/>
      <c r="M255" s="75"/>
      <c r="N255" s="75" t="s">
        <v>465</v>
      </c>
      <c r="O255" s="75" t="str">
        <f>IF(AND(J256&gt;0,DATA!$H$149=FALSE,OR(D254="",D255="",D256="",F256="",D257="")),$S$28,"")</f>
        <v/>
      </c>
    </row>
    <row r="256" spans="2:15" ht="21" customHeight="1">
      <c r="B256" s="240"/>
      <c r="C256" s="18" t="s">
        <v>301</v>
      </c>
      <c r="D256" s="61"/>
      <c r="E256" s="62" t="s">
        <v>680</v>
      </c>
      <c r="F256" s="188"/>
      <c r="G256" s="189"/>
      <c r="H256" s="190"/>
      <c r="I256" s="19" t="s">
        <v>364</v>
      </c>
      <c r="J256" s="130">
        <f>M256</f>
        <v>0</v>
      </c>
      <c r="K256" s="21" t="s">
        <v>185</v>
      </c>
      <c r="L256" s="22">
        <f>DATA!$F$149*INPUT!J256</f>
        <v>0</v>
      </c>
      <c r="M256" s="131">
        <v>0</v>
      </c>
      <c r="N256" s="75" t="s">
        <v>427</v>
      </c>
    </row>
    <row r="257" spans="2:15" ht="21" customHeight="1" thickBot="1">
      <c r="B257" s="240"/>
      <c r="C257" s="18" t="s">
        <v>139</v>
      </c>
      <c r="D257" s="188"/>
      <c r="E257" s="189"/>
      <c r="F257" s="189"/>
      <c r="G257" s="189"/>
      <c r="H257" s="189"/>
      <c r="I257" s="189"/>
      <c r="J257" s="190"/>
      <c r="K257" s="23" t="s">
        <v>142</v>
      </c>
      <c r="L257" s="24">
        <f>IF(L256&gt;=10000,0,IF(COUNTIF(DATA!$C$149,"*送料無料*"),0,220)*J256)</f>
        <v>0</v>
      </c>
      <c r="M257" s="119"/>
      <c r="N257" s="75" t="s">
        <v>250</v>
      </c>
    </row>
    <row r="258" spans="2:15" ht="21" customHeight="1" thickTop="1" thickBot="1">
      <c r="B258" s="241"/>
      <c r="C258" s="30" t="s">
        <v>556</v>
      </c>
      <c r="D258" s="194"/>
      <c r="E258" s="195"/>
      <c r="F258" s="195"/>
      <c r="G258" s="195"/>
      <c r="H258" s="195"/>
      <c r="I258" s="195"/>
      <c r="J258" s="196"/>
      <c r="K258" s="25" t="s">
        <v>419</v>
      </c>
      <c r="L258" s="26">
        <f>L256+L257</f>
        <v>0</v>
      </c>
      <c r="M258" s="119"/>
      <c r="N258" s="85">
        <f>IF(DATA!$H$149,L256+J256*IF($L$22&gt;0,DATA!P100,0),0)</f>
        <v>0</v>
      </c>
    </row>
    <row r="259" spans="2:15" ht="21" customHeight="1" thickBot="1">
      <c r="B259" s="39" t="str">
        <f>IF(DATA!$H$149=FALSE,"",IF(AND(INPUT!D254="",INPUT!D255="",INPUT!F256="",INPUT!D257="",INPUT!D258=""),"",$S$25))</f>
        <v/>
      </c>
      <c r="C259" s="36"/>
      <c r="D259" s="35"/>
      <c r="E259" s="35"/>
      <c r="F259" s="35"/>
      <c r="G259" s="35"/>
      <c r="H259" s="35"/>
      <c r="I259" s="37"/>
      <c r="J259" s="35"/>
      <c r="K259" s="38" t="str">
        <f>IF(DATA!L149="","",INPUT!$S$26)</f>
        <v/>
      </c>
      <c r="L259" s="137" t="s">
        <v>305</v>
      </c>
      <c r="M259" s="75"/>
      <c r="N259" s="75" t="s">
        <v>525</v>
      </c>
      <c r="O259" s="75" t="str">
        <f>IF(AND(J256&gt;0,DATA!$B$149=1),$S$27,"")</f>
        <v/>
      </c>
    </row>
    <row r="260" spans="2:15" ht="21" customHeight="1">
      <c r="B260" s="237">
        <v>40</v>
      </c>
      <c r="C260" s="17" t="s">
        <v>299</v>
      </c>
      <c r="D260" s="197"/>
      <c r="E260" s="198"/>
      <c r="F260" s="198"/>
      <c r="G260" s="198"/>
      <c r="H260" s="199"/>
      <c r="I260" s="96" t="s">
        <v>435</v>
      </c>
      <c r="J260" s="185"/>
      <c r="K260" s="186"/>
      <c r="L260" s="187"/>
      <c r="M260" s="75"/>
      <c r="N260" s="75" t="s">
        <v>386</v>
      </c>
      <c r="O260" s="75" t="str">
        <f>IF(AND(OR(DATA!$B$150=1,DATA!$D$150=1),J362=0,OR(ISBLANK(D260)=FALSE,ISBLANK(D261)=FALSE,ISBLANK(D262)=FALSE,ISBLANK(F262)=FALSE,ISBLANK(D263)=FALSE,ISBLANK(D264)=FALSE,DATA!$H$150)),$S$27,"")</f>
        <v/>
      </c>
    </row>
    <row r="261" spans="2:15" ht="21" customHeight="1">
      <c r="B261" s="238"/>
      <c r="C261" s="18" t="s">
        <v>204</v>
      </c>
      <c r="D261" s="188"/>
      <c r="E261" s="189"/>
      <c r="F261" s="189"/>
      <c r="G261" s="189"/>
      <c r="H261" s="190"/>
      <c r="I261" s="19" t="s">
        <v>638</v>
      </c>
      <c r="J261" s="191"/>
      <c r="K261" s="192"/>
      <c r="L261" s="193"/>
      <c r="M261" s="75"/>
      <c r="N261" s="75" t="s">
        <v>465</v>
      </c>
      <c r="O261" s="75" t="str">
        <f>IF(AND(J262&gt;0,DATA!$H$150=FALSE,OR(D260="",D261="",D262="",F262="",D263="")),$S$28,"")</f>
        <v/>
      </c>
    </row>
    <row r="262" spans="2:15" ht="21" customHeight="1">
      <c r="B262" s="238"/>
      <c r="C262" s="18" t="s">
        <v>301</v>
      </c>
      <c r="D262" s="61"/>
      <c r="E262" s="62" t="s">
        <v>680</v>
      </c>
      <c r="F262" s="188"/>
      <c r="G262" s="189"/>
      <c r="H262" s="190"/>
      <c r="I262" s="19" t="s">
        <v>364</v>
      </c>
      <c r="J262" s="130">
        <f>M262</f>
        <v>0</v>
      </c>
      <c r="K262" s="21" t="s">
        <v>185</v>
      </c>
      <c r="L262" s="22">
        <f>DATA!$F$150*INPUT!J262</f>
        <v>0</v>
      </c>
      <c r="M262" s="131">
        <v>0</v>
      </c>
      <c r="N262" s="75" t="s">
        <v>427</v>
      </c>
    </row>
    <row r="263" spans="2:15" ht="21" customHeight="1" thickBot="1">
      <c r="B263" s="238"/>
      <c r="C263" s="18" t="s">
        <v>139</v>
      </c>
      <c r="D263" s="188"/>
      <c r="E263" s="189"/>
      <c r="F263" s="189"/>
      <c r="G263" s="189"/>
      <c r="H263" s="189"/>
      <c r="I263" s="189"/>
      <c r="J263" s="190"/>
      <c r="K263" s="23" t="s">
        <v>142</v>
      </c>
      <c r="L263" s="24">
        <f>IF(L262&gt;=10000,0,IF(COUNTIF(DATA!$C$150,"*送料無料*"),0,220)*J262)</f>
        <v>0</v>
      </c>
      <c r="M263" s="119"/>
      <c r="N263" s="75" t="s">
        <v>250</v>
      </c>
    </row>
    <row r="264" spans="2:15" ht="21" customHeight="1" thickTop="1" thickBot="1">
      <c r="B264" s="239"/>
      <c r="C264" s="30" t="s">
        <v>556</v>
      </c>
      <c r="D264" s="194"/>
      <c r="E264" s="195"/>
      <c r="F264" s="195"/>
      <c r="G264" s="195"/>
      <c r="H264" s="195"/>
      <c r="I264" s="195"/>
      <c r="J264" s="196"/>
      <c r="K264" s="25" t="s">
        <v>419</v>
      </c>
      <c r="L264" s="26">
        <f>L262+L263</f>
        <v>0</v>
      </c>
      <c r="M264" s="119"/>
      <c r="N264" s="85">
        <f>IF(DATA!$H$150,L262+J262*IF($L$22&gt;0,DATA!P100,0),0)</f>
        <v>0</v>
      </c>
    </row>
    <row r="265" spans="2:15" ht="21" customHeight="1">
      <c r="B265" s="39" t="str">
        <f>IF(DATA!$H$150=FALSE,"",IF(AND(INPUT!D260="",INPUT!D261="",INPUT!F262="",INPUT!D263="",INPUT!D264=""),"",$S$25))</f>
        <v/>
      </c>
      <c r="C265" s="36"/>
      <c r="D265" s="35"/>
      <c r="E265" s="35"/>
      <c r="F265" s="35"/>
      <c r="G265" s="35"/>
      <c r="H265" s="35"/>
      <c r="I265" s="37"/>
      <c r="J265" s="35"/>
      <c r="K265" s="38" t="str">
        <f>IF(DATA!L150="","",INPUT!$S$26)</f>
        <v/>
      </c>
      <c r="L265" s="137" t="s">
        <v>305</v>
      </c>
      <c r="M265" s="75"/>
      <c r="N265" s="75" t="s">
        <v>525</v>
      </c>
      <c r="O265" s="75" t="str">
        <f>IF(AND(J262&gt;0,DATA!$B$150=1),$S$27,"")</f>
        <v/>
      </c>
    </row>
    <row r="266" spans="2:15" ht="21" customHeight="1">
      <c r="B266" s="44" t="s">
        <v>667</v>
      </c>
    </row>
  </sheetData>
  <sheetProtection algorithmName="SHA-512" hashValue="oGYWbQtbNkH4LwFyDjSH7ckL75vGa4NCw3kN3AKjq0Jd1fNAgJTgjvJtTJGmIfHGk1MuPYebvAGHRhii/hpPTA==" saltValue="vKDKuoPQTljFL/Eko1UeiA==" spinCount="100000" sheet="1" objects="1" scenarios="1"/>
  <mergeCells count="382">
    <mergeCell ref="B22:C22"/>
    <mergeCell ref="U88:V89"/>
    <mergeCell ref="B26:B30"/>
    <mergeCell ref="D29:J29"/>
    <mergeCell ref="B56:B60"/>
    <mergeCell ref="J3:L4"/>
    <mergeCell ref="B9:B15"/>
    <mergeCell ref="K6:L6"/>
    <mergeCell ref="D9:G9"/>
    <mergeCell ref="F12:G12"/>
    <mergeCell ref="D13:G13"/>
    <mergeCell ref="H6:I6"/>
    <mergeCell ref="B6:C6"/>
    <mergeCell ref="F7:G7"/>
    <mergeCell ref="D15:G15"/>
    <mergeCell ref="H7:I7"/>
    <mergeCell ref="F6:G6"/>
    <mergeCell ref="D6:E6"/>
    <mergeCell ref="D7:E7"/>
    <mergeCell ref="D11:G11"/>
    <mergeCell ref="D14:G14"/>
    <mergeCell ref="I9:L15"/>
    <mergeCell ref="B18:C18"/>
    <mergeCell ref="B17:C17"/>
    <mergeCell ref="B21:C21"/>
    <mergeCell ref="D10:G10"/>
    <mergeCell ref="K1:L1"/>
    <mergeCell ref="C1:J1"/>
    <mergeCell ref="B3:I3"/>
    <mergeCell ref="B7:C7"/>
    <mergeCell ref="K7:L7"/>
    <mergeCell ref="B5:I5"/>
    <mergeCell ref="B2:L2"/>
    <mergeCell ref="B4:I4"/>
    <mergeCell ref="D16:L16"/>
    <mergeCell ref="D18:E18"/>
    <mergeCell ref="F18:H18"/>
    <mergeCell ref="B20:C20"/>
    <mergeCell ref="B19:C19"/>
    <mergeCell ref="J19:K19"/>
    <mergeCell ref="I20:L20"/>
    <mergeCell ref="B44:B48"/>
    <mergeCell ref="D44:H44"/>
    <mergeCell ref="D47:J47"/>
    <mergeCell ref="D48:J48"/>
    <mergeCell ref="B38:B42"/>
    <mergeCell ref="B23:C24"/>
    <mergeCell ref="D32:H32"/>
    <mergeCell ref="J26:L26"/>
    <mergeCell ref="U142:V143"/>
    <mergeCell ref="U136:V137"/>
    <mergeCell ref="B32:B36"/>
    <mergeCell ref="B50:B54"/>
    <mergeCell ref="D50:H50"/>
    <mergeCell ref="J50:L50"/>
    <mergeCell ref="D51:H51"/>
    <mergeCell ref="U127:V128"/>
    <mergeCell ref="U130:V131"/>
    <mergeCell ref="D30:J30"/>
    <mergeCell ref="D27:H27"/>
    <mergeCell ref="F28:H28"/>
    <mergeCell ref="U75:V75"/>
    <mergeCell ref="B68:B72"/>
    <mergeCell ref="D68:H68"/>
    <mergeCell ref="J68:L68"/>
    <mergeCell ref="D69:H69"/>
    <mergeCell ref="J69:L69"/>
    <mergeCell ref="F70:H70"/>
    <mergeCell ref="D71:J71"/>
    <mergeCell ref="J56:L56"/>
    <mergeCell ref="D57:H57"/>
    <mergeCell ref="J57:L57"/>
    <mergeCell ref="F58:H58"/>
    <mergeCell ref="B62:B66"/>
    <mergeCell ref="D62:H62"/>
    <mergeCell ref="J62:L62"/>
    <mergeCell ref="D63:H63"/>
    <mergeCell ref="J63:L63"/>
    <mergeCell ref="D66:J66"/>
    <mergeCell ref="B80:B84"/>
    <mergeCell ref="D80:H80"/>
    <mergeCell ref="J80:L80"/>
    <mergeCell ref="D81:H81"/>
    <mergeCell ref="J81:L81"/>
    <mergeCell ref="F82:H82"/>
    <mergeCell ref="D83:J83"/>
    <mergeCell ref="D84:J84"/>
    <mergeCell ref="B74:B78"/>
    <mergeCell ref="D74:H74"/>
    <mergeCell ref="J74:L74"/>
    <mergeCell ref="D75:H75"/>
    <mergeCell ref="J75:L75"/>
    <mergeCell ref="F76:H76"/>
    <mergeCell ref="D77:J77"/>
    <mergeCell ref="D78:J78"/>
    <mergeCell ref="B92:B96"/>
    <mergeCell ref="D92:H92"/>
    <mergeCell ref="J92:L92"/>
    <mergeCell ref="D93:H93"/>
    <mergeCell ref="J93:L93"/>
    <mergeCell ref="F94:H94"/>
    <mergeCell ref="D95:J95"/>
    <mergeCell ref="D96:J96"/>
    <mergeCell ref="B86:B90"/>
    <mergeCell ref="D86:H86"/>
    <mergeCell ref="J86:L86"/>
    <mergeCell ref="D87:H87"/>
    <mergeCell ref="J87:L87"/>
    <mergeCell ref="F88:H88"/>
    <mergeCell ref="D89:J89"/>
    <mergeCell ref="D90:J90"/>
    <mergeCell ref="B104:B108"/>
    <mergeCell ref="D104:H104"/>
    <mergeCell ref="J104:L104"/>
    <mergeCell ref="D105:H105"/>
    <mergeCell ref="J105:L105"/>
    <mergeCell ref="F106:H106"/>
    <mergeCell ref="D107:J107"/>
    <mergeCell ref="D108:J108"/>
    <mergeCell ref="B98:B102"/>
    <mergeCell ref="D98:H98"/>
    <mergeCell ref="J98:L98"/>
    <mergeCell ref="D99:H99"/>
    <mergeCell ref="J99:L99"/>
    <mergeCell ref="F100:H100"/>
    <mergeCell ref="D101:J101"/>
    <mergeCell ref="D102:J102"/>
    <mergeCell ref="B116:B120"/>
    <mergeCell ref="B110:B114"/>
    <mergeCell ref="D120:J120"/>
    <mergeCell ref="D116:H116"/>
    <mergeCell ref="J116:L116"/>
    <mergeCell ref="D117:H117"/>
    <mergeCell ref="J117:L117"/>
    <mergeCell ref="D119:J119"/>
    <mergeCell ref="F112:H112"/>
    <mergeCell ref="D113:J113"/>
    <mergeCell ref="D144:J144"/>
    <mergeCell ref="B134:B138"/>
    <mergeCell ref="D134:H134"/>
    <mergeCell ref="J134:L134"/>
    <mergeCell ref="D135:H135"/>
    <mergeCell ref="J135:L135"/>
    <mergeCell ref="F136:H136"/>
    <mergeCell ref="D137:J137"/>
    <mergeCell ref="B140:B144"/>
    <mergeCell ref="D141:H141"/>
    <mergeCell ref="D143:J143"/>
    <mergeCell ref="J141:L141"/>
    <mergeCell ref="F142:H142"/>
    <mergeCell ref="D140:H140"/>
    <mergeCell ref="J140:L140"/>
    <mergeCell ref="D138:J138"/>
    <mergeCell ref="B152:B156"/>
    <mergeCell ref="D152:H152"/>
    <mergeCell ref="J152:L152"/>
    <mergeCell ref="D153:H153"/>
    <mergeCell ref="J153:L153"/>
    <mergeCell ref="F154:H154"/>
    <mergeCell ref="D155:J155"/>
    <mergeCell ref="D156:J156"/>
    <mergeCell ref="B146:B150"/>
    <mergeCell ref="D146:H146"/>
    <mergeCell ref="J146:L146"/>
    <mergeCell ref="D147:H147"/>
    <mergeCell ref="J147:L147"/>
    <mergeCell ref="F148:H148"/>
    <mergeCell ref="D149:J149"/>
    <mergeCell ref="D150:J150"/>
    <mergeCell ref="B164:B168"/>
    <mergeCell ref="D164:H164"/>
    <mergeCell ref="J164:L164"/>
    <mergeCell ref="D165:H165"/>
    <mergeCell ref="J165:L165"/>
    <mergeCell ref="F166:H166"/>
    <mergeCell ref="D167:J167"/>
    <mergeCell ref="D168:J168"/>
    <mergeCell ref="B158:B162"/>
    <mergeCell ref="D158:H158"/>
    <mergeCell ref="J158:L158"/>
    <mergeCell ref="D159:H159"/>
    <mergeCell ref="J159:L159"/>
    <mergeCell ref="F160:H160"/>
    <mergeCell ref="D161:J161"/>
    <mergeCell ref="D162:J162"/>
    <mergeCell ref="B176:B180"/>
    <mergeCell ref="D176:H176"/>
    <mergeCell ref="J176:L176"/>
    <mergeCell ref="D177:H177"/>
    <mergeCell ref="J177:L177"/>
    <mergeCell ref="F178:H178"/>
    <mergeCell ref="D179:J179"/>
    <mergeCell ref="D180:J180"/>
    <mergeCell ref="B170:B174"/>
    <mergeCell ref="D170:H170"/>
    <mergeCell ref="J170:L170"/>
    <mergeCell ref="D171:H171"/>
    <mergeCell ref="J171:L171"/>
    <mergeCell ref="F172:H172"/>
    <mergeCell ref="D173:J173"/>
    <mergeCell ref="D174:J174"/>
    <mergeCell ref="B188:B192"/>
    <mergeCell ref="D188:H188"/>
    <mergeCell ref="J188:L188"/>
    <mergeCell ref="D189:H189"/>
    <mergeCell ref="J189:L189"/>
    <mergeCell ref="F190:H190"/>
    <mergeCell ref="D191:J191"/>
    <mergeCell ref="D192:J192"/>
    <mergeCell ref="B182:B186"/>
    <mergeCell ref="D182:H182"/>
    <mergeCell ref="J182:L182"/>
    <mergeCell ref="D183:H183"/>
    <mergeCell ref="J183:L183"/>
    <mergeCell ref="F184:H184"/>
    <mergeCell ref="D185:J185"/>
    <mergeCell ref="D186:J186"/>
    <mergeCell ref="B200:B204"/>
    <mergeCell ref="D200:H200"/>
    <mergeCell ref="J200:L200"/>
    <mergeCell ref="D201:H201"/>
    <mergeCell ref="J201:L201"/>
    <mergeCell ref="F202:H202"/>
    <mergeCell ref="D203:J203"/>
    <mergeCell ref="D204:J204"/>
    <mergeCell ref="B194:B198"/>
    <mergeCell ref="D194:H194"/>
    <mergeCell ref="J194:L194"/>
    <mergeCell ref="D195:H195"/>
    <mergeCell ref="J195:L195"/>
    <mergeCell ref="F196:H196"/>
    <mergeCell ref="D197:J197"/>
    <mergeCell ref="D198:J198"/>
    <mergeCell ref="B212:B216"/>
    <mergeCell ref="D212:H212"/>
    <mergeCell ref="J212:L212"/>
    <mergeCell ref="D213:H213"/>
    <mergeCell ref="J213:L213"/>
    <mergeCell ref="F214:H214"/>
    <mergeCell ref="D215:J215"/>
    <mergeCell ref="D216:J216"/>
    <mergeCell ref="B206:B210"/>
    <mergeCell ref="D206:H206"/>
    <mergeCell ref="J206:L206"/>
    <mergeCell ref="D207:H207"/>
    <mergeCell ref="J207:L207"/>
    <mergeCell ref="F208:H208"/>
    <mergeCell ref="D209:J209"/>
    <mergeCell ref="D210:J210"/>
    <mergeCell ref="B224:B228"/>
    <mergeCell ref="D224:H224"/>
    <mergeCell ref="J224:L224"/>
    <mergeCell ref="D225:H225"/>
    <mergeCell ref="J225:L225"/>
    <mergeCell ref="F226:H226"/>
    <mergeCell ref="D227:J227"/>
    <mergeCell ref="D228:J228"/>
    <mergeCell ref="B218:B222"/>
    <mergeCell ref="D218:H218"/>
    <mergeCell ref="J218:L218"/>
    <mergeCell ref="D219:H219"/>
    <mergeCell ref="J219:L219"/>
    <mergeCell ref="F220:H220"/>
    <mergeCell ref="D221:J221"/>
    <mergeCell ref="D222:J222"/>
    <mergeCell ref="D236:H236"/>
    <mergeCell ref="J236:L236"/>
    <mergeCell ref="D237:H237"/>
    <mergeCell ref="J237:L237"/>
    <mergeCell ref="F238:H238"/>
    <mergeCell ref="D239:J239"/>
    <mergeCell ref="B242:B246"/>
    <mergeCell ref="B230:B234"/>
    <mergeCell ref="D230:H230"/>
    <mergeCell ref="J230:L230"/>
    <mergeCell ref="D231:H231"/>
    <mergeCell ref="J231:L231"/>
    <mergeCell ref="F232:H232"/>
    <mergeCell ref="D233:J233"/>
    <mergeCell ref="D234:J234"/>
    <mergeCell ref="B236:B240"/>
    <mergeCell ref="D249:H249"/>
    <mergeCell ref="J249:L249"/>
    <mergeCell ref="J261:L261"/>
    <mergeCell ref="D260:H260"/>
    <mergeCell ref="J260:L260"/>
    <mergeCell ref="F256:H256"/>
    <mergeCell ref="D240:J240"/>
    <mergeCell ref="D242:H242"/>
    <mergeCell ref="J242:L242"/>
    <mergeCell ref="D243:H243"/>
    <mergeCell ref="J243:L243"/>
    <mergeCell ref="D255:H255"/>
    <mergeCell ref="J255:L255"/>
    <mergeCell ref="F244:H244"/>
    <mergeCell ref="D245:J245"/>
    <mergeCell ref="D246:J246"/>
    <mergeCell ref="B260:B264"/>
    <mergeCell ref="F40:H40"/>
    <mergeCell ref="D41:J41"/>
    <mergeCell ref="D42:J42"/>
    <mergeCell ref="F262:H262"/>
    <mergeCell ref="J110:L110"/>
    <mergeCell ref="D132:J132"/>
    <mergeCell ref="B122:B126"/>
    <mergeCell ref="D263:J263"/>
    <mergeCell ref="D261:H261"/>
    <mergeCell ref="B128:B132"/>
    <mergeCell ref="D128:H128"/>
    <mergeCell ref="B254:B258"/>
    <mergeCell ref="D257:J257"/>
    <mergeCell ref="D258:J258"/>
    <mergeCell ref="F250:H250"/>
    <mergeCell ref="D251:J251"/>
    <mergeCell ref="D252:J252"/>
    <mergeCell ref="D254:H254"/>
    <mergeCell ref="J254:L254"/>
    <mergeCell ref="B248:B252"/>
    <mergeCell ref="D264:J264"/>
    <mergeCell ref="D248:H248"/>
    <mergeCell ref="J248:L248"/>
    <mergeCell ref="J123:L123"/>
    <mergeCell ref="D131:J131"/>
    <mergeCell ref="U1:V2"/>
    <mergeCell ref="U19:V20"/>
    <mergeCell ref="U4:V18"/>
    <mergeCell ref="U3:V3"/>
    <mergeCell ref="F118:H118"/>
    <mergeCell ref="J111:L111"/>
    <mergeCell ref="D59:J59"/>
    <mergeCell ref="D60:J60"/>
    <mergeCell ref="J51:L51"/>
    <mergeCell ref="D111:H111"/>
    <mergeCell ref="U85:V85"/>
    <mergeCell ref="D17:E17"/>
    <mergeCell ref="J38:L38"/>
    <mergeCell ref="J39:L39"/>
    <mergeCell ref="D39:H39"/>
    <mergeCell ref="F46:H46"/>
    <mergeCell ref="D72:J72"/>
    <mergeCell ref="F64:H64"/>
    <mergeCell ref="D65:J65"/>
    <mergeCell ref="D21:L21"/>
    <mergeCell ref="F20:H20"/>
    <mergeCell ref="D23:L24"/>
    <mergeCell ref="U139:V140"/>
    <mergeCell ref="U61:V62"/>
    <mergeCell ref="U67:V67"/>
    <mergeCell ref="W65:W82"/>
    <mergeCell ref="D36:J36"/>
    <mergeCell ref="D38:H38"/>
    <mergeCell ref="J32:L32"/>
    <mergeCell ref="J33:L33"/>
    <mergeCell ref="U69:V69"/>
    <mergeCell ref="U65:V65"/>
    <mergeCell ref="D125:J125"/>
    <mergeCell ref="D122:H122"/>
    <mergeCell ref="D110:H110"/>
    <mergeCell ref="D114:J114"/>
    <mergeCell ref="D123:H123"/>
    <mergeCell ref="U132:V133"/>
    <mergeCell ref="U134:V135"/>
    <mergeCell ref="F124:H124"/>
    <mergeCell ref="D126:J126"/>
    <mergeCell ref="J128:L128"/>
    <mergeCell ref="D129:H129"/>
    <mergeCell ref="J129:L129"/>
    <mergeCell ref="F130:H130"/>
    <mergeCell ref="J122:L122"/>
    <mergeCell ref="I22:L22"/>
    <mergeCell ref="J44:L44"/>
    <mergeCell ref="D45:H45"/>
    <mergeCell ref="J45:L45"/>
    <mergeCell ref="F34:H34"/>
    <mergeCell ref="D35:J35"/>
    <mergeCell ref="D53:J53"/>
    <mergeCell ref="D54:J54"/>
    <mergeCell ref="D56:H56"/>
    <mergeCell ref="D33:H33"/>
    <mergeCell ref="D26:H26"/>
    <mergeCell ref="F52:H52"/>
    <mergeCell ref="J27:L27"/>
  </mergeCells>
  <phoneticPr fontId="2"/>
  <conditionalFormatting sqref="D21:L21">
    <cfRule type="expression" dxfId="4" priority="1" stopIfTrue="1">
      <formula>($M$24&lt;4)</formula>
    </cfRule>
    <cfRule type="expression" dxfId="3" priority="2" stopIfTrue="1">
      <formula>($M$24&gt;7)</formula>
    </cfRule>
    <cfRule type="expression" dxfId="2" priority="3" stopIfTrue="1">
      <formula>($M$24=5)</formula>
    </cfRule>
  </conditionalFormatting>
  <conditionalFormatting sqref="F20:H20">
    <cfRule type="expression" dxfId="1" priority="5" stopIfTrue="1">
      <formula>$M$21&gt;1</formula>
    </cfRule>
  </conditionalFormatting>
  <conditionalFormatting sqref="L19">
    <cfRule type="expression" dxfId="0" priority="4" stopIfTrue="1">
      <formula>$M$19=9</formula>
    </cfRule>
  </conditionalFormatting>
  <hyperlinks>
    <hyperlink ref="B17" r:id="rId1" tooltip="クリックすると該当のページを表示します" xr:uid="{00000000-0004-0000-0100-000000000000}"/>
    <hyperlink ref="I18" r:id="rId2" xr:uid="{00000000-0004-0000-0100-000001000000}"/>
    <hyperlink ref="B17:C17" r:id="rId3" display="お支払い方法" xr:uid="{00000000-0004-0000-0100-000002000000}"/>
    <hyperlink ref="B22" r:id="rId4" display="ラッピング" xr:uid="{00000000-0004-0000-0100-000003000000}"/>
    <hyperlink ref="L31" location="INPUT!B9" display="最上部へ戻る" xr:uid="{00000000-0004-0000-0100-000004000000}"/>
    <hyperlink ref="U1" location="INPUT!A1" display="入力フォームに戻る" xr:uid="{00000000-0004-0000-0100-000005000000}"/>
    <hyperlink ref="U19" location="INPUT!A1" display="入力フォームに戻る" xr:uid="{00000000-0004-0000-0100-000006000000}"/>
    <hyperlink ref="B22:C22" r:id="rId5" display="ラッピング（不織袋）" xr:uid="{00000000-0004-0000-0100-000007000000}"/>
    <hyperlink ref="B4" location="HP" display="●カタログの内容や送料・お支払方法など、詳しくはホームページをご覧下さい。" xr:uid="{00000000-0004-0000-0100-000008000000}"/>
    <hyperlink ref="B4:I4" location="V87" display="●カタログの内容や送料・お支払方法など、詳しくはホームページをご覧下さい。" xr:uid="{00000000-0004-0000-0100-00000E000000}"/>
    <hyperlink ref="I26" location="W65" display="カタログ種類" xr:uid="{00000000-0004-0000-0100-000011000000}"/>
    <hyperlink ref="I20:L20" location="V87" display="※「写真入りカード」「ミニアルバム」用の写真は専用ページよりお送り下さい。" xr:uid="{00000000-0004-0000-0100-000012000000}"/>
    <hyperlink ref="K1" r:id="rId6" xr:uid="{00000000-0004-0000-0100-000013000000}"/>
    <hyperlink ref="B3" location="INPUT!U146" display="INPUT!U146" xr:uid="{00000000-0004-0000-0100-000014000000}"/>
    <hyperlink ref="I32" location="W65" display="カタログ種類" xr:uid="{00000000-0004-0000-0100-000015000000}"/>
    <hyperlink ref="I38" location="W65" display="カタログ種類" xr:uid="{00000000-0004-0000-0100-000016000000}"/>
    <hyperlink ref="I44" location="W65" display="カタログ種類" xr:uid="{00000000-0004-0000-0100-000017000000}"/>
    <hyperlink ref="I50" location="W65" display="カタログ種類" xr:uid="{00000000-0004-0000-0100-000018000000}"/>
    <hyperlink ref="I56" location="W65" display="カタログ種類" xr:uid="{00000000-0004-0000-0100-000019000000}"/>
    <hyperlink ref="I62" location="W65" display="カタログ種類" xr:uid="{00000000-0004-0000-0100-00001A000000}"/>
    <hyperlink ref="I68" location="W65" display="カタログ種類" xr:uid="{00000000-0004-0000-0100-00001B000000}"/>
    <hyperlink ref="I74" location="W65" display="カタログ種類" xr:uid="{00000000-0004-0000-0100-00001C000000}"/>
    <hyperlink ref="I80" location="W65" display="カタログ種類" xr:uid="{00000000-0004-0000-0100-00001D000000}"/>
    <hyperlink ref="I86" location="W65" display="カタログ種類" xr:uid="{00000000-0004-0000-0100-00001E000000}"/>
    <hyperlink ref="I92" location="W65" display="カタログ種類" xr:uid="{00000000-0004-0000-0100-00001F000000}"/>
    <hyperlink ref="I98" location="W65" display="カタログ種類" xr:uid="{00000000-0004-0000-0100-000020000000}"/>
    <hyperlink ref="I104" location="W65" display="カタログ種類" xr:uid="{00000000-0004-0000-0100-000021000000}"/>
    <hyperlink ref="I110" location="W65" display="カタログ種類" xr:uid="{00000000-0004-0000-0100-000022000000}"/>
    <hyperlink ref="I116" location="W65" display="カタログ種類" xr:uid="{00000000-0004-0000-0100-000023000000}"/>
    <hyperlink ref="I122" location="W65" display="カタログ種類" xr:uid="{00000000-0004-0000-0100-000024000000}"/>
    <hyperlink ref="I128" location="W65" display="カタログ種類" xr:uid="{00000000-0004-0000-0100-000025000000}"/>
    <hyperlink ref="I134" location="W65" display="カタログ種類" xr:uid="{00000000-0004-0000-0100-000026000000}"/>
    <hyperlink ref="I140" location="W65" display="カタログ種類" xr:uid="{00000000-0004-0000-0100-000027000000}"/>
    <hyperlink ref="I146" location="W65" display="カタログ種類" xr:uid="{00000000-0004-0000-0100-000028000000}"/>
    <hyperlink ref="I152" location="W65" display="カタログ種類" xr:uid="{00000000-0004-0000-0100-000029000000}"/>
    <hyperlink ref="I158" location="W65" display="カタログ種類" xr:uid="{00000000-0004-0000-0100-00002A000000}"/>
    <hyperlink ref="I164" location="W65" display="カタログ種類" xr:uid="{00000000-0004-0000-0100-00002B000000}"/>
    <hyperlink ref="I170" location="W65" display="カタログ種類" xr:uid="{00000000-0004-0000-0100-00002C000000}"/>
    <hyperlink ref="I176" location="W65" display="カタログ種類" xr:uid="{00000000-0004-0000-0100-00002D000000}"/>
    <hyperlink ref="I182" location="W65" display="カタログ種類" xr:uid="{00000000-0004-0000-0100-00002E000000}"/>
    <hyperlink ref="I188" location="W65" display="カタログ種類" xr:uid="{00000000-0004-0000-0100-00002F000000}"/>
    <hyperlink ref="I194" location="W65" display="カタログ種類" xr:uid="{00000000-0004-0000-0100-000030000000}"/>
    <hyperlink ref="I200" location="W65" display="カタログ種類" xr:uid="{00000000-0004-0000-0100-000031000000}"/>
    <hyperlink ref="I206" location="W65" display="カタログ種類" xr:uid="{00000000-0004-0000-0100-000032000000}"/>
    <hyperlink ref="I212" location="W65" display="カタログ種類" xr:uid="{00000000-0004-0000-0100-000033000000}"/>
    <hyperlink ref="I218" location="W65" display="カタログ種類" xr:uid="{00000000-0004-0000-0100-000034000000}"/>
    <hyperlink ref="I224" location="W65" display="カタログ種類" xr:uid="{00000000-0004-0000-0100-000035000000}"/>
    <hyperlink ref="I230" location="W65" display="カタログ種類" xr:uid="{00000000-0004-0000-0100-000036000000}"/>
    <hyperlink ref="I236" location="W65" display="カタログ種類" xr:uid="{00000000-0004-0000-0100-000037000000}"/>
    <hyperlink ref="I242" location="W65" display="カタログ種類" xr:uid="{00000000-0004-0000-0100-000038000000}"/>
    <hyperlink ref="I248" location="W65" display="カタログ種類" xr:uid="{00000000-0004-0000-0100-000039000000}"/>
    <hyperlink ref="I254" location="W65" display="カタログ種類" xr:uid="{00000000-0004-0000-0100-00003A000000}"/>
    <hyperlink ref="I260" location="W65" display="カタログ種類" xr:uid="{00000000-0004-0000-0100-00003B000000}"/>
    <hyperlink ref="L37" location="INPUT!B9" display="最上部へ戻る" xr:uid="{00000000-0004-0000-0100-00003C000000}"/>
    <hyperlink ref="L43" location="INPUT!B9" display="最上部へ戻る" xr:uid="{00000000-0004-0000-0100-00003D000000}"/>
    <hyperlink ref="L49" location="INPUT!B9" display="最上部へ戻る" xr:uid="{00000000-0004-0000-0100-00003E000000}"/>
    <hyperlink ref="L55" location="INPUT!B9" display="最上部へ戻る" xr:uid="{00000000-0004-0000-0100-00003F000000}"/>
    <hyperlink ref="L61" location="INPUT!B9" display="最上部へ戻る" xr:uid="{00000000-0004-0000-0100-000040000000}"/>
    <hyperlink ref="L67" location="INPUT!B9" display="最上部へ戻る" xr:uid="{00000000-0004-0000-0100-000041000000}"/>
    <hyperlink ref="L73" location="INPUT!B9" display="最上部へ戻る" xr:uid="{00000000-0004-0000-0100-000042000000}"/>
    <hyperlink ref="L79" location="INPUT!B9" display="最上部へ戻る" xr:uid="{00000000-0004-0000-0100-000043000000}"/>
    <hyperlink ref="L85" location="INPUT!B9" display="最上部へ戻る" xr:uid="{00000000-0004-0000-0100-000044000000}"/>
    <hyperlink ref="L91" location="INPUT!B9" display="最上部へ戻る" xr:uid="{00000000-0004-0000-0100-000045000000}"/>
    <hyperlink ref="L97" location="INPUT!B9" display="最上部へ戻る" xr:uid="{00000000-0004-0000-0100-000046000000}"/>
    <hyperlink ref="L103" location="INPUT!B9" display="最上部へ戻る" xr:uid="{00000000-0004-0000-0100-000047000000}"/>
    <hyperlink ref="L109" location="INPUT!B9" display="最上部へ戻る" xr:uid="{00000000-0004-0000-0100-000048000000}"/>
    <hyperlink ref="L115" location="INPUT!B9" display="最上部へ戻る" xr:uid="{00000000-0004-0000-0100-000049000000}"/>
    <hyperlink ref="L121" location="INPUT!B9" display="最上部へ戻る" xr:uid="{00000000-0004-0000-0100-00004A000000}"/>
    <hyperlink ref="L127" location="INPUT!B9" display="最上部へ戻る" xr:uid="{00000000-0004-0000-0100-00004B000000}"/>
    <hyperlink ref="L133" location="INPUT!B9" display="最上部へ戻る" xr:uid="{00000000-0004-0000-0100-00004C000000}"/>
    <hyperlink ref="L139" location="INPUT!B9" display="最上部へ戻る" xr:uid="{00000000-0004-0000-0100-00004D000000}"/>
    <hyperlink ref="L145" location="INPUT!B9" display="最上部へ戻る" xr:uid="{00000000-0004-0000-0100-00004E000000}"/>
    <hyperlink ref="L151" location="INPUT!B9" display="最上部へ戻る" xr:uid="{00000000-0004-0000-0100-00004F000000}"/>
    <hyperlink ref="L157" location="INPUT!B9" display="最上部へ戻る" xr:uid="{00000000-0004-0000-0100-000050000000}"/>
    <hyperlink ref="L163" location="INPUT!B9" display="最上部へ戻る" xr:uid="{00000000-0004-0000-0100-000051000000}"/>
    <hyperlink ref="L169" location="INPUT!B9" display="最上部へ戻る" xr:uid="{00000000-0004-0000-0100-000052000000}"/>
    <hyperlink ref="L175" location="INPUT!B9" display="最上部へ戻る" xr:uid="{00000000-0004-0000-0100-000053000000}"/>
    <hyperlink ref="L181" location="INPUT!B9" display="最上部へ戻る" xr:uid="{00000000-0004-0000-0100-000054000000}"/>
    <hyperlink ref="L187" location="INPUT!B9" display="最上部へ戻る" xr:uid="{00000000-0004-0000-0100-000055000000}"/>
    <hyperlink ref="L193" location="INPUT!B9" display="最上部へ戻る" xr:uid="{00000000-0004-0000-0100-000056000000}"/>
    <hyperlink ref="L199" location="INPUT!B9" display="最上部へ戻る" xr:uid="{00000000-0004-0000-0100-000057000000}"/>
    <hyperlink ref="L205" location="INPUT!B9" display="最上部へ戻る" xr:uid="{00000000-0004-0000-0100-000058000000}"/>
    <hyperlink ref="L211" location="INPUT!B9" display="最上部へ戻る" xr:uid="{00000000-0004-0000-0100-000059000000}"/>
    <hyperlink ref="L217" location="INPUT!B9" display="最上部へ戻る" xr:uid="{00000000-0004-0000-0100-00005A000000}"/>
    <hyperlink ref="L223" location="INPUT!B9" display="最上部へ戻る" xr:uid="{00000000-0004-0000-0100-00005B000000}"/>
    <hyperlink ref="L229" location="INPUT!B9" display="最上部へ戻る" xr:uid="{00000000-0004-0000-0100-00005C000000}"/>
    <hyperlink ref="L235" location="INPUT!B9" display="最上部へ戻る" xr:uid="{00000000-0004-0000-0100-00005D000000}"/>
    <hyperlink ref="L241" location="INPUT!B9" display="最上部へ戻る" xr:uid="{00000000-0004-0000-0100-00005E000000}"/>
    <hyperlink ref="L247" location="INPUT!B9" display="最上部へ戻る" xr:uid="{00000000-0004-0000-0100-00005F000000}"/>
    <hyperlink ref="L253" location="INPUT!B9" display="最上部へ戻る" xr:uid="{00000000-0004-0000-0100-000060000000}"/>
    <hyperlink ref="L259" location="INPUT!B9" display="最上部へ戻る" xr:uid="{00000000-0004-0000-0100-000061000000}"/>
    <hyperlink ref="L265" location="INPUT!B9" display="最上部へ戻る" xr:uid="{00000000-0004-0000-0100-000062000000}"/>
    <hyperlink ref="C17" r:id="rId7" tooltip="クリックすると該当のページを表示します" display="お支払い方法" xr:uid="{00000000-0004-0000-0100-000063000000}"/>
    <hyperlink ref="C22" r:id="rId8" display="http://www.myroom.jp/cataloggift/wrapping/index.html" xr:uid="{00000000-0004-0000-0100-000064000000}"/>
    <hyperlink ref="I17" r:id="rId9" xr:uid="{00000000-0004-0000-0100-00006E000000}"/>
    <hyperlink ref="I20" location="V87" display="※「写真入りカード/オリジナルカバー」用の写真は専用ページよりお送り下さい。" xr:uid="{00000000-0004-0000-0100-00006F000000}"/>
    <hyperlink ref="J20" location="V87" display="V87" xr:uid="{00000000-0004-0000-0100-000070000000}"/>
    <hyperlink ref="K20" location="V87" display="V87" xr:uid="{00000000-0004-0000-0100-000071000000}"/>
    <hyperlink ref="L20" location="V87" display="V87" xr:uid="{00000000-0004-0000-0100-000072000000}"/>
    <hyperlink ref="L19" location="A!A1" display="挨拶状はクリック" xr:uid="{00000000-0004-0000-0100-000073000000}"/>
    <hyperlink ref="B19" r:id="rId10" xr:uid="{00000000-0004-0000-0100-000074000000}"/>
    <hyperlink ref="B20" r:id="rId11" xr:uid="{00000000-0004-0000-0100-000075000000}"/>
    <hyperlink ref="C19" r:id="rId12" display="http://www.myroom.jp/cataloggift/card/index.html" xr:uid="{00000000-0004-0000-0100-000076000000}"/>
    <hyperlink ref="I19" r:id="rId13" xr:uid="{00000000-0004-0000-0100-000077000000}"/>
    <hyperlink ref="F20" location="M!A1" display="命名札はココをクリック" xr:uid="{00000000-0004-0000-0100-000078000000}"/>
    <hyperlink ref="G20" location="M!A1" display="M!A1" xr:uid="{00000000-0004-0000-0100-000079000000}"/>
    <hyperlink ref="H20" location="M!A1" display="M!A1" xr:uid="{00000000-0004-0000-0100-00007A000000}"/>
    <hyperlink ref="U61" location="INPUT!A1" display="入力フォームに戻る" xr:uid="{00000000-0004-0000-0100-00007B000000}"/>
    <hyperlink ref="V64" r:id="rId14" display="http://www.myroom.jp/index.html" xr:uid="{00000000-0004-0000-0100-00007C000000}"/>
    <hyperlink ref="V66" r:id="rId15" display="http://www.myroom.jp/cataloggift/catalog.html" xr:uid="{00000000-0004-0000-0100-00007D000000}"/>
    <hyperlink ref="V68" r:id="rId16" display="http://www.myroom.jp/cataloggift/info2/payment.html" xr:uid="{00000000-0004-0000-0100-00007E000000}"/>
    <hyperlink ref="V72" r:id="rId17" display="http://www.myroom.jp/cataloggift/card/index.html" xr:uid="{00000000-0004-0000-0100-00007F000000}"/>
    <hyperlink ref="V71" r:id="rId18" display="http://www.myroom.jp/cataloggift/noshi/index.html" xr:uid="{00000000-0004-0000-0100-000080000000}"/>
    <hyperlink ref="V70" r:id="rId19" display="http://www.myroom.jp/cataloggift/wrapping/index.html" xr:uid="{00000000-0004-0000-0100-000081000000}"/>
    <hyperlink ref="V84" r:id="rId20" display="http://www.myroom.jp/cataloggift/info2/form.html" xr:uid="{00000000-0004-0000-0100-000082000000}"/>
    <hyperlink ref="V83" r:id="rId21" display="http://www.myroom.jp/cataloggift/info2/index.html" xr:uid="{00000000-0004-0000-0100-000083000000}"/>
    <hyperlink ref="V82" r:id="rId22" display="http://www.myroom.jp/blog2/" xr:uid="{00000000-0004-0000-0100-000084000000}"/>
    <hyperlink ref="V81" r:id="rId23" display="http://www.myroom.jp/cataloggift/info2/gallery.html" xr:uid="{00000000-0004-0000-0100-000085000000}"/>
    <hyperlink ref="V80" r:id="rId24" display="http://www.myroom.jp/cataloggift/info2/q-and-a.html" xr:uid="{00000000-0004-0000-0100-000086000000}"/>
    <hyperlink ref="V79" r:id="rId25" display="http://www.myroom.jp/cataloggift/info2/manner.html" xr:uid="{00000000-0004-0000-0100-000087000000}"/>
    <hyperlink ref="V78" r:id="rId26" xr:uid="{00000000-0004-0000-0100-000088000000}"/>
    <hyperlink ref="V77" r:id="rId27" display="http://www.myroom.jp/cataloggift/info2/present.html" xr:uid="{00000000-0004-0000-0100-000089000000}"/>
    <hyperlink ref="V76" r:id="rId28" display="http://www.myroom.jp/cataloggift/info2/payment.html" xr:uid="{00000000-0004-0000-0100-00008A000000}"/>
    <hyperlink ref="V74" r:id="rId29" display="http://www.myroom.jp/cataloggift/bag/index.html" xr:uid="{00000000-0004-0000-0100-00008B000000}"/>
    <hyperlink ref="V73" r:id="rId30" display="http://www.myroom.jp/cataloggift/meimei/index.html" xr:uid="{00000000-0004-0000-0100-00008C000000}"/>
    <hyperlink ref="U88" location="INPUT!A1" display="入力フォームに戻る" xr:uid="{00000000-0004-0000-0100-00008D000000}"/>
    <hyperlink ref="V86" r:id="rId31" display="http://www.myroom.jp/cataloggift/cardform/" xr:uid="{00000000-0004-0000-0100-00008E000000}"/>
    <hyperlink ref="V87" r:id="rId32" display="http://www.myroom.jp/cataloggift/coverform/" xr:uid="{00000000-0004-0000-0100-00008F000000}"/>
    <hyperlink ref="C4" location="HP" display="HP" xr:uid="{00000000-0004-0000-0100-000090000000}"/>
    <hyperlink ref="D4" location="HP" display="HP" xr:uid="{00000000-0004-0000-0100-000091000000}"/>
    <hyperlink ref="E4" location="HP" display="HP" xr:uid="{00000000-0004-0000-0100-000092000000}"/>
    <hyperlink ref="F4" location="HP" display="HP" xr:uid="{00000000-0004-0000-0100-000093000000}"/>
    <hyperlink ref="G4" location="HP" display="HP" xr:uid="{00000000-0004-0000-0100-000094000000}"/>
    <hyperlink ref="H4" location="HP" display="HP" xr:uid="{00000000-0004-0000-0100-000095000000}"/>
    <hyperlink ref="I4" location="HP" display="HP" xr:uid="{00000000-0004-0000-0100-000096000000}"/>
    <hyperlink ref="L4" location="U1" display="U1" xr:uid="{00000000-0004-0000-0100-00006A000000}"/>
    <hyperlink ref="K4" location="U1" display="U1" xr:uid="{00000000-0004-0000-0100-000069000000}"/>
    <hyperlink ref="J4" location="U1" display="U1" xr:uid="{00000000-0004-0000-0100-000068000000}"/>
    <hyperlink ref="L3" location="U1" display="U1" xr:uid="{00000000-0004-0000-0100-000067000000}"/>
    <hyperlink ref="K3" location="U1" display="U1" xr:uid="{00000000-0004-0000-0100-000066000000}"/>
    <hyperlink ref="J3" location="U1" display="U1" xr:uid="{00000000-0004-0000-0100-000065000000}"/>
    <hyperlink ref="J3:L4" location="U1" display="U1" xr:uid="{00000000-0004-0000-0100-00000A000000}"/>
    <hyperlink ref="U130" r:id="rId33" tooltip="꼰쌰꼰夰謰栰ﰰ봰픰젰䰰瞍핒地縰夰Ȱ" display="(1) ご記入後、このファイルを保存して閉じた上で、 メールに添付して info@myroom.jp まで送信して下さい。" xr:uid="{2E71EFD8-FBA1-8A42-B009-4A54D71AB0EF}"/>
    <hyperlink ref="U127" location="INPUT!A1" display="INPUT!A1" xr:uid="{E5A843D4-B507-1745-96D7-AF484243E598}"/>
    <hyperlink ref="V130" r:id="rId34" tooltip="꼰쌰꼰夰謰栰ﰰ봰픰젰䰰瞍핒地縰夰Ȱ" display="(1) ご記入後、このファイルを保存して閉じた上で、 メールに添付して info@myroom.jp まで送信して下さい。" xr:uid="{7AC46D6B-7AB2-4046-AFF0-97859C31C0D4}"/>
    <hyperlink ref="U131" r:id="rId35" tooltip="꼰쌰꼰夰謰栰ﰰ봰픰젰䰰瞍핒地縰夰Ȱ" display="(1) ご記入後、このファイルを保存して閉じた上で、 メールに添付して info@myroom.jp まで送信して下さい。" xr:uid="{BBA8BE50-E7BB-8C47-9D65-DF5AFE91C5AA}"/>
    <hyperlink ref="V131" r:id="rId36" tooltip="꼰쌰꼰夰謰栰ﰰ봰픰젰䰰瞍핒地縰夰Ȱ" display="(1) ご記入後、このファイルを保存して閉じた上で、 メールに添付して info@myroom.jp まで送信して下さい。" xr:uid="{917155FB-8D59-D048-A57B-4C90B8017672}"/>
    <hyperlink ref="U134:V135" r:id="rId37" display="(4) 有料の写真入りメッセージカードをご指定いただいた場合は、こちらのページから写真を送って下さい。⇒http://www.myroom.jp/cataloggift/cardform/" xr:uid="{26095BB6-BEFE-A946-B087-4BD6B3A7A010}"/>
    <hyperlink ref="U136:V137" r:id="rId38" display="(4) 有料の写真入りカスタムカバーをご指定いただいた場合は、こちらのページから写真を送って下さい。 ⇒ https://www.myroom.jp/cataloggift/coverform/" xr:uid="{6565D7F8-0F43-F84E-BCEF-53A7113E8910}"/>
    <hyperlink ref="U142" location="INPUT!A1" display="INPUT!A1" xr:uid="{CB0904DA-245C-4C45-94BA-55876D75D6B4}"/>
    <hyperlink ref="B3:I3" location="INPUT!U142" display="■ご記入後のお手続きは、こちらをご覧下さい。" xr:uid="{C2A23772-7359-764D-BE99-05CCE13AA3DE}"/>
  </hyperlinks>
  <pageMargins left="0" right="0" top="0" bottom="0" header="0" footer="0"/>
  <pageSetup paperSize="10" scale="21" fitToHeight="50" orientation="portrait" horizontalDpi="4294967292" verticalDpi="4294967292"/>
  <headerFooter alignWithMargins="0"/>
  <drawing r:id="rId39"/>
  <legacyDrawing r:id="rId40"/>
  <mc:AlternateContent xmlns:mc="http://schemas.openxmlformats.org/markup-compatibility/2006">
    <mc:Choice Requires="x14">
      <controls>
        <mc:AlternateContent xmlns:mc="http://schemas.openxmlformats.org/markup-compatibility/2006">
          <mc:Choice Requires="x14">
            <control shapeId="3074" r:id="rId41" name="Drop Down 2">
              <controlPr defaultSize="0" autoLine="0" autoPict="0">
                <anchor moveWithCells="1">
                  <from>
                    <xdr:col>3</xdr:col>
                    <xdr:colOff>0</xdr:colOff>
                    <xdr:row>16</xdr:row>
                    <xdr:rowOff>0</xdr:rowOff>
                  </from>
                  <to>
                    <xdr:col>8</xdr:col>
                    <xdr:colOff>0</xdr:colOff>
                    <xdr:row>16</xdr:row>
                    <xdr:rowOff>254000</xdr:rowOff>
                  </to>
                </anchor>
              </controlPr>
            </control>
          </mc:Choice>
        </mc:AlternateContent>
        <mc:AlternateContent xmlns:mc="http://schemas.openxmlformats.org/markup-compatibility/2006">
          <mc:Choice Requires="x14">
            <control shapeId="3075" r:id="rId42" name="Drop Down 3">
              <controlPr defaultSize="0" autoLine="0" autoPict="0">
                <anchor moveWithCells="1">
                  <from>
                    <xdr:col>3</xdr:col>
                    <xdr:colOff>0</xdr:colOff>
                    <xdr:row>17</xdr:row>
                    <xdr:rowOff>0</xdr:rowOff>
                  </from>
                  <to>
                    <xdr:col>5</xdr:col>
                    <xdr:colOff>0</xdr:colOff>
                    <xdr:row>17</xdr:row>
                    <xdr:rowOff>254000</xdr:rowOff>
                  </to>
                </anchor>
              </controlPr>
            </control>
          </mc:Choice>
        </mc:AlternateContent>
        <mc:AlternateContent xmlns:mc="http://schemas.openxmlformats.org/markup-compatibility/2006">
          <mc:Choice Requires="x14">
            <control shapeId="3079" r:id="rId43" name="Drop Down 7">
              <controlPr defaultSize="0" autoLine="0" autoPict="0">
                <anchor moveWithCells="1">
                  <from>
                    <xdr:col>4</xdr:col>
                    <xdr:colOff>0</xdr:colOff>
                    <xdr:row>18</xdr:row>
                    <xdr:rowOff>0</xdr:rowOff>
                  </from>
                  <to>
                    <xdr:col>8</xdr:col>
                    <xdr:colOff>0</xdr:colOff>
                    <xdr:row>18</xdr:row>
                    <xdr:rowOff>254000</xdr:rowOff>
                  </to>
                </anchor>
              </controlPr>
            </control>
          </mc:Choice>
        </mc:AlternateContent>
        <mc:AlternateContent xmlns:mc="http://schemas.openxmlformats.org/markup-compatibility/2006">
          <mc:Choice Requires="x14">
            <control shapeId="3082" r:id="rId44" name="Drop Down 10">
              <controlPr defaultSize="0" autoLine="0" autoPict="0">
                <anchor moveWithCells="1">
                  <from>
                    <xdr:col>9</xdr:col>
                    <xdr:colOff>0</xdr:colOff>
                    <xdr:row>17</xdr:row>
                    <xdr:rowOff>0</xdr:rowOff>
                  </from>
                  <to>
                    <xdr:col>10</xdr:col>
                    <xdr:colOff>0</xdr:colOff>
                    <xdr:row>17</xdr:row>
                    <xdr:rowOff>254000</xdr:rowOff>
                  </to>
                </anchor>
              </controlPr>
            </control>
          </mc:Choice>
        </mc:AlternateContent>
        <mc:AlternateContent xmlns:mc="http://schemas.openxmlformats.org/markup-compatibility/2006">
          <mc:Choice Requires="x14">
            <control shapeId="3085" r:id="rId45" name="Drop Down 13">
              <controlPr defaultSize="0" autoLine="0" autoPict="0">
                <anchor moveWithCells="1">
                  <from>
                    <xdr:col>9</xdr:col>
                    <xdr:colOff>0</xdr:colOff>
                    <xdr:row>25</xdr:row>
                    <xdr:rowOff>0</xdr:rowOff>
                  </from>
                  <to>
                    <xdr:col>12</xdr:col>
                    <xdr:colOff>0</xdr:colOff>
                    <xdr:row>25</xdr:row>
                    <xdr:rowOff>254000</xdr:rowOff>
                  </to>
                </anchor>
              </controlPr>
            </control>
          </mc:Choice>
        </mc:AlternateContent>
        <mc:AlternateContent xmlns:mc="http://schemas.openxmlformats.org/markup-compatibility/2006">
          <mc:Choice Requires="x14">
            <control shapeId="3086" r:id="rId46" name="Drop Down 14">
              <controlPr defaultSize="0" autoLine="0" autoPict="0">
                <anchor moveWithCells="1">
                  <from>
                    <xdr:col>9</xdr:col>
                    <xdr:colOff>0</xdr:colOff>
                    <xdr:row>26</xdr:row>
                    <xdr:rowOff>0</xdr:rowOff>
                  </from>
                  <to>
                    <xdr:col>12</xdr:col>
                    <xdr:colOff>0</xdr:colOff>
                    <xdr:row>26</xdr:row>
                    <xdr:rowOff>254000</xdr:rowOff>
                  </to>
                </anchor>
              </controlPr>
            </control>
          </mc:Choice>
        </mc:AlternateContent>
        <mc:AlternateContent xmlns:mc="http://schemas.openxmlformats.org/markup-compatibility/2006">
          <mc:Choice Requires="x14">
            <control shapeId="3087" r:id="rId47" name="Drop Down 15">
              <controlPr defaultSize="0" autoLine="0" autoPict="0">
                <anchor moveWithCells="1">
                  <from>
                    <xdr:col>3</xdr:col>
                    <xdr:colOff>0</xdr:colOff>
                    <xdr:row>21</xdr:row>
                    <xdr:rowOff>0</xdr:rowOff>
                  </from>
                  <to>
                    <xdr:col>7</xdr:col>
                    <xdr:colOff>0</xdr:colOff>
                    <xdr:row>21</xdr:row>
                    <xdr:rowOff>254000</xdr:rowOff>
                  </to>
                </anchor>
              </controlPr>
            </control>
          </mc:Choice>
        </mc:AlternateContent>
        <mc:AlternateContent xmlns:mc="http://schemas.openxmlformats.org/markup-compatibility/2006">
          <mc:Choice Requires="x14">
            <control shapeId="3182" r:id="rId48" name="Drop Down 110">
              <controlPr defaultSize="0" autoLine="0" autoPict="0">
                <anchor moveWithCells="1">
                  <from>
                    <xdr:col>9</xdr:col>
                    <xdr:colOff>0</xdr:colOff>
                    <xdr:row>31</xdr:row>
                    <xdr:rowOff>0</xdr:rowOff>
                  </from>
                  <to>
                    <xdr:col>12</xdr:col>
                    <xdr:colOff>0</xdr:colOff>
                    <xdr:row>31</xdr:row>
                    <xdr:rowOff>254000</xdr:rowOff>
                  </to>
                </anchor>
              </controlPr>
            </control>
          </mc:Choice>
        </mc:AlternateContent>
        <mc:AlternateContent xmlns:mc="http://schemas.openxmlformats.org/markup-compatibility/2006">
          <mc:Choice Requires="x14">
            <control shapeId="3183" r:id="rId49" name="Drop Down 111">
              <controlPr defaultSize="0" autoLine="0" autoPict="0">
                <anchor moveWithCells="1">
                  <from>
                    <xdr:col>9</xdr:col>
                    <xdr:colOff>0</xdr:colOff>
                    <xdr:row>32</xdr:row>
                    <xdr:rowOff>0</xdr:rowOff>
                  </from>
                  <to>
                    <xdr:col>12</xdr:col>
                    <xdr:colOff>0</xdr:colOff>
                    <xdr:row>32</xdr:row>
                    <xdr:rowOff>254000</xdr:rowOff>
                  </to>
                </anchor>
              </controlPr>
            </control>
          </mc:Choice>
        </mc:AlternateContent>
        <mc:AlternateContent xmlns:mc="http://schemas.openxmlformats.org/markup-compatibility/2006">
          <mc:Choice Requires="x14">
            <control shapeId="3192" r:id="rId50" name="Drop Down 120">
              <controlPr defaultSize="0" autoLine="0" autoPict="0">
                <anchor moveWithCells="1">
                  <from>
                    <xdr:col>9</xdr:col>
                    <xdr:colOff>0</xdr:colOff>
                    <xdr:row>37</xdr:row>
                    <xdr:rowOff>0</xdr:rowOff>
                  </from>
                  <to>
                    <xdr:col>12</xdr:col>
                    <xdr:colOff>0</xdr:colOff>
                    <xdr:row>37</xdr:row>
                    <xdr:rowOff>254000</xdr:rowOff>
                  </to>
                </anchor>
              </controlPr>
            </control>
          </mc:Choice>
        </mc:AlternateContent>
        <mc:AlternateContent xmlns:mc="http://schemas.openxmlformats.org/markup-compatibility/2006">
          <mc:Choice Requires="x14">
            <control shapeId="3193" r:id="rId51" name="Drop Down 121">
              <controlPr defaultSize="0" autoLine="0" autoPict="0">
                <anchor moveWithCells="1">
                  <from>
                    <xdr:col>9</xdr:col>
                    <xdr:colOff>0</xdr:colOff>
                    <xdr:row>38</xdr:row>
                    <xdr:rowOff>0</xdr:rowOff>
                  </from>
                  <to>
                    <xdr:col>12</xdr:col>
                    <xdr:colOff>0</xdr:colOff>
                    <xdr:row>38</xdr:row>
                    <xdr:rowOff>254000</xdr:rowOff>
                  </to>
                </anchor>
              </controlPr>
            </control>
          </mc:Choice>
        </mc:AlternateContent>
        <mc:AlternateContent xmlns:mc="http://schemas.openxmlformats.org/markup-compatibility/2006">
          <mc:Choice Requires="x14">
            <control shapeId="3197" r:id="rId52" name="Drop Down 125">
              <controlPr defaultSize="0" autoLine="0" autoPict="0">
                <anchor moveWithCells="1">
                  <from>
                    <xdr:col>9</xdr:col>
                    <xdr:colOff>0</xdr:colOff>
                    <xdr:row>43</xdr:row>
                    <xdr:rowOff>0</xdr:rowOff>
                  </from>
                  <to>
                    <xdr:col>12</xdr:col>
                    <xdr:colOff>0</xdr:colOff>
                    <xdr:row>43</xdr:row>
                    <xdr:rowOff>254000</xdr:rowOff>
                  </to>
                </anchor>
              </controlPr>
            </control>
          </mc:Choice>
        </mc:AlternateContent>
        <mc:AlternateContent xmlns:mc="http://schemas.openxmlformats.org/markup-compatibility/2006">
          <mc:Choice Requires="x14">
            <control shapeId="3198" r:id="rId53" name="Drop Down 126">
              <controlPr defaultSize="0" autoLine="0" autoPict="0">
                <anchor moveWithCells="1">
                  <from>
                    <xdr:col>9</xdr:col>
                    <xdr:colOff>0</xdr:colOff>
                    <xdr:row>44</xdr:row>
                    <xdr:rowOff>0</xdr:rowOff>
                  </from>
                  <to>
                    <xdr:col>12</xdr:col>
                    <xdr:colOff>0</xdr:colOff>
                    <xdr:row>44</xdr:row>
                    <xdr:rowOff>254000</xdr:rowOff>
                  </to>
                </anchor>
              </controlPr>
            </control>
          </mc:Choice>
        </mc:AlternateContent>
        <mc:AlternateContent xmlns:mc="http://schemas.openxmlformats.org/markup-compatibility/2006">
          <mc:Choice Requires="x14">
            <control shapeId="3202" r:id="rId54" name="Drop Down 130">
              <controlPr defaultSize="0" autoLine="0" autoPict="0">
                <anchor moveWithCells="1">
                  <from>
                    <xdr:col>9</xdr:col>
                    <xdr:colOff>0</xdr:colOff>
                    <xdr:row>49</xdr:row>
                    <xdr:rowOff>0</xdr:rowOff>
                  </from>
                  <to>
                    <xdr:col>12</xdr:col>
                    <xdr:colOff>0</xdr:colOff>
                    <xdr:row>49</xdr:row>
                    <xdr:rowOff>254000</xdr:rowOff>
                  </to>
                </anchor>
              </controlPr>
            </control>
          </mc:Choice>
        </mc:AlternateContent>
        <mc:AlternateContent xmlns:mc="http://schemas.openxmlformats.org/markup-compatibility/2006">
          <mc:Choice Requires="x14">
            <control shapeId="3203" r:id="rId55" name="Drop Down 131">
              <controlPr defaultSize="0" autoLine="0" autoPict="0">
                <anchor moveWithCells="1">
                  <from>
                    <xdr:col>9</xdr:col>
                    <xdr:colOff>0</xdr:colOff>
                    <xdr:row>50</xdr:row>
                    <xdr:rowOff>0</xdr:rowOff>
                  </from>
                  <to>
                    <xdr:col>12</xdr:col>
                    <xdr:colOff>0</xdr:colOff>
                    <xdr:row>50</xdr:row>
                    <xdr:rowOff>254000</xdr:rowOff>
                  </to>
                </anchor>
              </controlPr>
            </control>
          </mc:Choice>
        </mc:AlternateContent>
        <mc:AlternateContent xmlns:mc="http://schemas.openxmlformats.org/markup-compatibility/2006">
          <mc:Choice Requires="x14">
            <control shapeId="3207" r:id="rId56" name="Drop Down 135">
              <controlPr defaultSize="0" autoLine="0" autoPict="0">
                <anchor moveWithCells="1">
                  <from>
                    <xdr:col>9</xdr:col>
                    <xdr:colOff>0</xdr:colOff>
                    <xdr:row>55</xdr:row>
                    <xdr:rowOff>0</xdr:rowOff>
                  </from>
                  <to>
                    <xdr:col>12</xdr:col>
                    <xdr:colOff>0</xdr:colOff>
                    <xdr:row>55</xdr:row>
                    <xdr:rowOff>254000</xdr:rowOff>
                  </to>
                </anchor>
              </controlPr>
            </control>
          </mc:Choice>
        </mc:AlternateContent>
        <mc:AlternateContent xmlns:mc="http://schemas.openxmlformats.org/markup-compatibility/2006">
          <mc:Choice Requires="x14">
            <control shapeId="3208" r:id="rId57" name="Drop Down 136">
              <controlPr defaultSize="0" autoLine="0" autoPict="0">
                <anchor moveWithCells="1">
                  <from>
                    <xdr:col>9</xdr:col>
                    <xdr:colOff>0</xdr:colOff>
                    <xdr:row>56</xdr:row>
                    <xdr:rowOff>0</xdr:rowOff>
                  </from>
                  <to>
                    <xdr:col>12</xdr:col>
                    <xdr:colOff>0</xdr:colOff>
                    <xdr:row>56</xdr:row>
                    <xdr:rowOff>254000</xdr:rowOff>
                  </to>
                </anchor>
              </controlPr>
            </control>
          </mc:Choice>
        </mc:AlternateContent>
        <mc:AlternateContent xmlns:mc="http://schemas.openxmlformats.org/markup-compatibility/2006">
          <mc:Choice Requires="x14">
            <control shapeId="3212" r:id="rId58" name="Drop Down 140">
              <controlPr defaultSize="0" autoLine="0" autoPict="0">
                <anchor moveWithCells="1">
                  <from>
                    <xdr:col>9</xdr:col>
                    <xdr:colOff>0</xdr:colOff>
                    <xdr:row>61</xdr:row>
                    <xdr:rowOff>0</xdr:rowOff>
                  </from>
                  <to>
                    <xdr:col>12</xdr:col>
                    <xdr:colOff>0</xdr:colOff>
                    <xdr:row>61</xdr:row>
                    <xdr:rowOff>254000</xdr:rowOff>
                  </to>
                </anchor>
              </controlPr>
            </control>
          </mc:Choice>
        </mc:AlternateContent>
        <mc:AlternateContent xmlns:mc="http://schemas.openxmlformats.org/markup-compatibility/2006">
          <mc:Choice Requires="x14">
            <control shapeId="3213" r:id="rId59" name="Drop Down 141">
              <controlPr defaultSize="0" autoLine="0" autoPict="0">
                <anchor moveWithCells="1">
                  <from>
                    <xdr:col>9</xdr:col>
                    <xdr:colOff>0</xdr:colOff>
                    <xdr:row>62</xdr:row>
                    <xdr:rowOff>0</xdr:rowOff>
                  </from>
                  <to>
                    <xdr:col>12</xdr:col>
                    <xdr:colOff>0</xdr:colOff>
                    <xdr:row>62</xdr:row>
                    <xdr:rowOff>254000</xdr:rowOff>
                  </to>
                </anchor>
              </controlPr>
            </control>
          </mc:Choice>
        </mc:AlternateContent>
        <mc:AlternateContent xmlns:mc="http://schemas.openxmlformats.org/markup-compatibility/2006">
          <mc:Choice Requires="x14">
            <control shapeId="3217" r:id="rId60" name="Drop Down 145">
              <controlPr defaultSize="0" autoLine="0" autoPict="0">
                <anchor moveWithCells="1">
                  <from>
                    <xdr:col>9</xdr:col>
                    <xdr:colOff>0</xdr:colOff>
                    <xdr:row>67</xdr:row>
                    <xdr:rowOff>0</xdr:rowOff>
                  </from>
                  <to>
                    <xdr:col>12</xdr:col>
                    <xdr:colOff>0</xdr:colOff>
                    <xdr:row>67</xdr:row>
                    <xdr:rowOff>254000</xdr:rowOff>
                  </to>
                </anchor>
              </controlPr>
            </control>
          </mc:Choice>
        </mc:AlternateContent>
        <mc:AlternateContent xmlns:mc="http://schemas.openxmlformats.org/markup-compatibility/2006">
          <mc:Choice Requires="x14">
            <control shapeId="3218" r:id="rId61" name="Drop Down 146">
              <controlPr defaultSize="0" autoLine="0" autoPict="0">
                <anchor moveWithCells="1">
                  <from>
                    <xdr:col>9</xdr:col>
                    <xdr:colOff>0</xdr:colOff>
                    <xdr:row>68</xdr:row>
                    <xdr:rowOff>0</xdr:rowOff>
                  </from>
                  <to>
                    <xdr:col>12</xdr:col>
                    <xdr:colOff>0</xdr:colOff>
                    <xdr:row>68</xdr:row>
                    <xdr:rowOff>254000</xdr:rowOff>
                  </to>
                </anchor>
              </controlPr>
            </control>
          </mc:Choice>
        </mc:AlternateContent>
        <mc:AlternateContent xmlns:mc="http://schemas.openxmlformats.org/markup-compatibility/2006">
          <mc:Choice Requires="x14">
            <control shapeId="3222" r:id="rId62" name="Drop Down 150">
              <controlPr defaultSize="0" autoLine="0" autoPict="0">
                <anchor moveWithCells="1">
                  <from>
                    <xdr:col>9</xdr:col>
                    <xdr:colOff>0</xdr:colOff>
                    <xdr:row>73</xdr:row>
                    <xdr:rowOff>0</xdr:rowOff>
                  </from>
                  <to>
                    <xdr:col>12</xdr:col>
                    <xdr:colOff>0</xdr:colOff>
                    <xdr:row>73</xdr:row>
                    <xdr:rowOff>254000</xdr:rowOff>
                  </to>
                </anchor>
              </controlPr>
            </control>
          </mc:Choice>
        </mc:AlternateContent>
        <mc:AlternateContent xmlns:mc="http://schemas.openxmlformats.org/markup-compatibility/2006">
          <mc:Choice Requires="x14">
            <control shapeId="3223" r:id="rId63" name="Drop Down 151">
              <controlPr defaultSize="0" autoLine="0" autoPict="0">
                <anchor moveWithCells="1">
                  <from>
                    <xdr:col>9</xdr:col>
                    <xdr:colOff>0</xdr:colOff>
                    <xdr:row>74</xdr:row>
                    <xdr:rowOff>0</xdr:rowOff>
                  </from>
                  <to>
                    <xdr:col>12</xdr:col>
                    <xdr:colOff>0</xdr:colOff>
                    <xdr:row>74</xdr:row>
                    <xdr:rowOff>254000</xdr:rowOff>
                  </to>
                </anchor>
              </controlPr>
            </control>
          </mc:Choice>
        </mc:AlternateContent>
        <mc:AlternateContent xmlns:mc="http://schemas.openxmlformats.org/markup-compatibility/2006">
          <mc:Choice Requires="x14">
            <control shapeId="3227" r:id="rId64" name="Drop Down 155">
              <controlPr defaultSize="0" autoLine="0" autoPict="0">
                <anchor moveWithCells="1">
                  <from>
                    <xdr:col>9</xdr:col>
                    <xdr:colOff>0</xdr:colOff>
                    <xdr:row>79</xdr:row>
                    <xdr:rowOff>0</xdr:rowOff>
                  </from>
                  <to>
                    <xdr:col>12</xdr:col>
                    <xdr:colOff>0</xdr:colOff>
                    <xdr:row>79</xdr:row>
                    <xdr:rowOff>254000</xdr:rowOff>
                  </to>
                </anchor>
              </controlPr>
            </control>
          </mc:Choice>
        </mc:AlternateContent>
        <mc:AlternateContent xmlns:mc="http://schemas.openxmlformats.org/markup-compatibility/2006">
          <mc:Choice Requires="x14">
            <control shapeId="3228" r:id="rId65" name="Drop Down 156">
              <controlPr defaultSize="0" autoLine="0" autoPict="0">
                <anchor moveWithCells="1">
                  <from>
                    <xdr:col>9</xdr:col>
                    <xdr:colOff>0</xdr:colOff>
                    <xdr:row>80</xdr:row>
                    <xdr:rowOff>0</xdr:rowOff>
                  </from>
                  <to>
                    <xdr:col>12</xdr:col>
                    <xdr:colOff>0</xdr:colOff>
                    <xdr:row>80</xdr:row>
                    <xdr:rowOff>254000</xdr:rowOff>
                  </to>
                </anchor>
              </controlPr>
            </control>
          </mc:Choice>
        </mc:AlternateContent>
        <mc:AlternateContent xmlns:mc="http://schemas.openxmlformats.org/markup-compatibility/2006">
          <mc:Choice Requires="x14">
            <control shapeId="3232" r:id="rId66" name="Drop Down 160">
              <controlPr defaultSize="0" autoLine="0" autoPict="0">
                <anchor moveWithCells="1">
                  <from>
                    <xdr:col>9</xdr:col>
                    <xdr:colOff>0</xdr:colOff>
                    <xdr:row>85</xdr:row>
                    <xdr:rowOff>0</xdr:rowOff>
                  </from>
                  <to>
                    <xdr:col>12</xdr:col>
                    <xdr:colOff>0</xdr:colOff>
                    <xdr:row>85</xdr:row>
                    <xdr:rowOff>254000</xdr:rowOff>
                  </to>
                </anchor>
              </controlPr>
            </control>
          </mc:Choice>
        </mc:AlternateContent>
        <mc:AlternateContent xmlns:mc="http://schemas.openxmlformats.org/markup-compatibility/2006">
          <mc:Choice Requires="x14">
            <control shapeId="3233" r:id="rId67" name="Drop Down 161">
              <controlPr defaultSize="0" autoLine="0" autoPict="0">
                <anchor moveWithCells="1">
                  <from>
                    <xdr:col>9</xdr:col>
                    <xdr:colOff>0</xdr:colOff>
                    <xdr:row>86</xdr:row>
                    <xdr:rowOff>0</xdr:rowOff>
                  </from>
                  <to>
                    <xdr:col>12</xdr:col>
                    <xdr:colOff>0</xdr:colOff>
                    <xdr:row>86</xdr:row>
                    <xdr:rowOff>254000</xdr:rowOff>
                  </to>
                </anchor>
              </controlPr>
            </control>
          </mc:Choice>
        </mc:AlternateContent>
        <mc:AlternateContent xmlns:mc="http://schemas.openxmlformats.org/markup-compatibility/2006">
          <mc:Choice Requires="x14">
            <control shapeId="3237" r:id="rId68" name="Drop Down 165">
              <controlPr defaultSize="0" autoLine="0" autoPict="0">
                <anchor moveWithCells="1">
                  <from>
                    <xdr:col>9</xdr:col>
                    <xdr:colOff>0</xdr:colOff>
                    <xdr:row>91</xdr:row>
                    <xdr:rowOff>0</xdr:rowOff>
                  </from>
                  <to>
                    <xdr:col>12</xdr:col>
                    <xdr:colOff>0</xdr:colOff>
                    <xdr:row>91</xdr:row>
                    <xdr:rowOff>254000</xdr:rowOff>
                  </to>
                </anchor>
              </controlPr>
            </control>
          </mc:Choice>
        </mc:AlternateContent>
        <mc:AlternateContent xmlns:mc="http://schemas.openxmlformats.org/markup-compatibility/2006">
          <mc:Choice Requires="x14">
            <control shapeId="3238" r:id="rId69" name="Drop Down 166">
              <controlPr defaultSize="0" autoLine="0" autoPict="0">
                <anchor moveWithCells="1">
                  <from>
                    <xdr:col>9</xdr:col>
                    <xdr:colOff>0</xdr:colOff>
                    <xdr:row>92</xdr:row>
                    <xdr:rowOff>0</xdr:rowOff>
                  </from>
                  <to>
                    <xdr:col>12</xdr:col>
                    <xdr:colOff>0</xdr:colOff>
                    <xdr:row>92</xdr:row>
                    <xdr:rowOff>254000</xdr:rowOff>
                  </to>
                </anchor>
              </controlPr>
            </control>
          </mc:Choice>
        </mc:AlternateContent>
        <mc:AlternateContent xmlns:mc="http://schemas.openxmlformats.org/markup-compatibility/2006">
          <mc:Choice Requires="x14">
            <control shapeId="3242" r:id="rId70" name="Drop Down 170">
              <controlPr defaultSize="0" autoLine="0" autoPict="0">
                <anchor moveWithCells="1">
                  <from>
                    <xdr:col>9</xdr:col>
                    <xdr:colOff>0</xdr:colOff>
                    <xdr:row>97</xdr:row>
                    <xdr:rowOff>0</xdr:rowOff>
                  </from>
                  <to>
                    <xdr:col>12</xdr:col>
                    <xdr:colOff>0</xdr:colOff>
                    <xdr:row>97</xdr:row>
                    <xdr:rowOff>254000</xdr:rowOff>
                  </to>
                </anchor>
              </controlPr>
            </control>
          </mc:Choice>
        </mc:AlternateContent>
        <mc:AlternateContent xmlns:mc="http://schemas.openxmlformats.org/markup-compatibility/2006">
          <mc:Choice Requires="x14">
            <control shapeId="3243" r:id="rId71" name="Drop Down 171">
              <controlPr defaultSize="0" autoLine="0" autoPict="0">
                <anchor moveWithCells="1">
                  <from>
                    <xdr:col>9</xdr:col>
                    <xdr:colOff>0</xdr:colOff>
                    <xdr:row>98</xdr:row>
                    <xdr:rowOff>0</xdr:rowOff>
                  </from>
                  <to>
                    <xdr:col>12</xdr:col>
                    <xdr:colOff>0</xdr:colOff>
                    <xdr:row>98</xdr:row>
                    <xdr:rowOff>254000</xdr:rowOff>
                  </to>
                </anchor>
              </controlPr>
            </control>
          </mc:Choice>
        </mc:AlternateContent>
        <mc:AlternateContent xmlns:mc="http://schemas.openxmlformats.org/markup-compatibility/2006">
          <mc:Choice Requires="x14">
            <control shapeId="3247" r:id="rId72" name="Drop Down 175">
              <controlPr defaultSize="0" autoLine="0" autoPict="0">
                <anchor moveWithCells="1">
                  <from>
                    <xdr:col>9</xdr:col>
                    <xdr:colOff>0</xdr:colOff>
                    <xdr:row>103</xdr:row>
                    <xdr:rowOff>0</xdr:rowOff>
                  </from>
                  <to>
                    <xdr:col>12</xdr:col>
                    <xdr:colOff>0</xdr:colOff>
                    <xdr:row>103</xdr:row>
                    <xdr:rowOff>254000</xdr:rowOff>
                  </to>
                </anchor>
              </controlPr>
            </control>
          </mc:Choice>
        </mc:AlternateContent>
        <mc:AlternateContent xmlns:mc="http://schemas.openxmlformats.org/markup-compatibility/2006">
          <mc:Choice Requires="x14">
            <control shapeId="3248" r:id="rId73" name="Drop Down 176">
              <controlPr defaultSize="0" autoLine="0" autoPict="0">
                <anchor moveWithCells="1">
                  <from>
                    <xdr:col>9</xdr:col>
                    <xdr:colOff>0</xdr:colOff>
                    <xdr:row>104</xdr:row>
                    <xdr:rowOff>0</xdr:rowOff>
                  </from>
                  <to>
                    <xdr:col>12</xdr:col>
                    <xdr:colOff>0</xdr:colOff>
                    <xdr:row>104</xdr:row>
                    <xdr:rowOff>254000</xdr:rowOff>
                  </to>
                </anchor>
              </controlPr>
            </control>
          </mc:Choice>
        </mc:AlternateContent>
        <mc:AlternateContent xmlns:mc="http://schemas.openxmlformats.org/markup-compatibility/2006">
          <mc:Choice Requires="x14">
            <control shapeId="3252" r:id="rId74" name="Drop Down 180">
              <controlPr defaultSize="0" autoLine="0" autoPict="0">
                <anchor moveWithCells="1">
                  <from>
                    <xdr:col>9</xdr:col>
                    <xdr:colOff>0</xdr:colOff>
                    <xdr:row>109</xdr:row>
                    <xdr:rowOff>0</xdr:rowOff>
                  </from>
                  <to>
                    <xdr:col>12</xdr:col>
                    <xdr:colOff>0</xdr:colOff>
                    <xdr:row>109</xdr:row>
                    <xdr:rowOff>254000</xdr:rowOff>
                  </to>
                </anchor>
              </controlPr>
            </control>
          </mc:Choice>
        </mc:AlternateContent>
        <mc:AlternateContent xmlns:mc="http://schemas.openxmlformats.org/markup-compatibility/2006">
          <mc:Choice Requires="x14">
            <control shapeId="3253" r:id="rId75" name="Drop Down 181">
              <controlPr defaultSize="0" autoLine="0" autoPict="0">
                <anchor moveWithCells="1">
                  <from>
                    <xdr:col>9</xdr:col>
                    <xdr:colOff>0</xdr:colOff>
                    <xdr:row>110</xdr:row>
                    <xdr:rowOff>0</xdr:rowOff>
                  </from>
                  <to>
                    <xdr:col>12</xdr:col>
                    <xdr:colOff>0</xdr:colOff>
                    <xdr:row>110</xdr:row>
                    <xdr:rowOff>254000</xdr:rowOff>
                  </to>
                </anchor>
              </controlPr>
            </control>
          </mc:Choice>
        </mc:AlternateContent>
        <mc:AlternateContent xmlns:mc="http://schemas.openxmlformats.org/markup-compatibility/2006">
          <mc:Choice Requires="x14">
            <control shapeId="3257" r:id="rId76" name="Drop Down 185">
              <controlPr defaultSize="0" autoLine="0" autoPict="0">
                <anchor moveWithCells="1">
                  <from>
                    <xdr:col>9</xdr:col>
                    <xdr:colOff>0</xdr:colOff>
                    <xdr:row>115</xdr:row>
                    <xdr:rowOff>0</xdr:rowOff>
                  </from>
                  <to>
                    <xdr:col>12</xdr:col>
                    <xdr:colOff>0</xdr:colOff>
                    <xdr:row>115</xdr:row>
                    <xdr:rowOff>254000</xdr:rowOff>
                  </to>
                </anchor>
              </controlPr>
            </control>
          </mc:Choice>
        </mc:AlternateContent>
        <mc:AlternateContent xmlns:mc="http://schemas.openxmlformats.org/markup-compatibility/2006">
          <mc:Choice Requires="x14">
            <control shapeId="3258" r:id="rId77" name="Drop Down 186">
              <controlPr defaultSize="0" autoLine="0" autoPict="0">
                <anchor moveWithCells="1">
                  <from>
                    <xdr:col>9</xdr:col>
                    <xdr:colOff>0</xdr:colOff>
                    <xdr:row>116</xdr:row>
                    <xdr:rowOff>0</xdr:rowOff>
                  </from>
                  <to>
                    <xdr:col>12</xdr:col>
                    <xdr:colOff>0</xdr:colOff>
                    <xdr:row>116</xdr:row>
                    <xdr:rowOff>254000</xdr:rowOff>
                  </to>
                </anchor>
              </controlPr>
            </control>
          </mc:Choice>
        </mc:AlternateContent>
        <mc:AlternateContent xmlns:mc="http://schemas.openxmlformats.org/markup-compatibility/2006">
          <mc:Choice Requires="x14">
            <control shapeId="3262" r:id="rId78" name="Drop Down 190">
              <controlPr defaultSize="0" autoLine="0" autoPict="0">
                <anchor moveWithCells="1">
                  <from>
                    <xdr:col>9</xdr:col>
                    <xdr:colOff>0</xdr:colOff>
                    <xdr:row>121</xdr:row>
                    <xdr:rowOff>0</xdr:rowOff>
                  </from>
                  <to>
                    <xdr:col>12</xdr:col>
                    <xdr:colOff>0</xdr:colOff>
                    <xdr:row>121</xdr:row>
                    <xdr:rowOff>254000</xdr:rowOff>
                  </to>
                </anchor>
              </controlPr>
            </control>
          </mc:Choice>
        </mc:AlternateContent>
        <mc:AlternateContent xmlns:mc="http://schemas.openxmlformats.org/markup-compatibility/2006">
          <mc:Choice Requires="x14">
            <control shapeId="3263" r:id="rId79" name="Drop Down 191">
              <controlPr defaultSize="0" autoLine="0" autoPict="0">
                <anchor moveWithCells="1">
                  <from>
                    <xdr:col>9</xdr:col>
                    <xdr:colOff>0</xdr:colOff>
                    <xdr:row>122</xdr:row>
                    <xdr:rowOff>0</xdr:rowOff>
                  </from>
                  <to>
                    <xdr:col>12</xdr:col>
                    <xdr:colOff>0</xdr:colOff>
                    <xdr:row>122</xdr:row>
                    <xdr:rowOff>254000</xdr:rowOff>
                  </to>
                </anchor>
              </controlPr>
            </control>
          </mc:Choice>
        </mc:AlternateContent>
        <mc:AlternateContent xmlns:mc="http://schemas.openxmlformats.org/markup-compatibility/2006">
          <mc:Choice Requires="x14">
            <control shapeId="3267" r:id="rId80" name="Drop Down 195">
              <controlPr defaultSize="0" autoLine="0" autoPict="0">
                <anchor moveWithCells="1">
                  <from>
                    <xdr:col>9</xdr:col>
                    <xdr:colOff>0</xdr:colOff>
                    <xdr:row>127</xdr:row>
                    <xdr:rowOff>0</xdr:rowOff>
                  </from>
                  <to>
                    <xdr:col>12</xdr:col>
                    <xdr:colOff>0</xdr:colOff>
                    <xdr:row>127</xdr:row>
                    <xdr:rowOff>254000</xdr:rowOff>
                  </to>
                </anchor>
              </controlPr>
            </control>
          </mc:Choice>
        </mc:AlternateContent>
        <mc:AlternateContent xmlns:mc="http://schemas.openxmlformats.org/markup-compatibility/2006">
          <mc:Choice Requires="x14">
            <control shapeId="3268" r:id="rId81" name="Drop Down 196">
              <controlPr defaultSize="0" autoLine="0" autoPict="0">
                <anchor moveWithCells="1">
                  <from>
                    <xdr:col>9</xdr:col>
                    <xdr:colOff>0</xdr:colOff>
                    <xdr:row>128</xdr:row>
                    <xdr:rowOff>0</xdr:rowOff>
                  </from>
                  <to>
                    <xdr:col>12</xdr:col>
                    <xdr:colOff>0</xdr:colOff>
                    <xdr:row>128</xdr:row>
                    <xdr:rowOff>254000</xdr:rowOff>
                  </to>
                </anchor>
              </controlPr>
            </control>
          </mc:Choice>
        </mc:AlternateContent>
        <mc:AlternateContent xmlns:mc="http://schemas.openxmlformats.org/markup-compatibility/2006">
          <mc:Choice Requires="x14">
            <control shapeId="3272" r:id="rId82" name="Drop Down 200">
              <controlPr defaultSize="0" autoLine="0" autoPict="0">
                <anchor moveWithCells="1">
                  <from>
                    <xdr:col>9</xdr:col>
                    <xdr:colOff>0</xdr:colOff>
                    <xdr:row>133</xdr:row>
                    <xdr:rowOff>0</xdr:rowOff>
                  </from>
                  <to>
                    <xdr:col>12</xdr:col>
                    <xdr:colOff>0</xdr:colOff>
                    <xdr:row>133</xdr:row>
                    <xdr:rowOff>254000</xdr:rowOff>
                  </to>
                </anchor>
              </controlPr>
            </control>
          </mc:Choice>
        </mc:AlternateContent>
        <mc:AlternateContent xmlns:mc="http://schemas.openxmlformats.org/markup-compatibility/2006">
          <mc:Choice Requires="x14">
            <control shapeId="3273" r:id="rId83" name="Drop Down 201">
              <controlPr defaultSize="0" autoLine="0" autoPict="0">
                <anchor moveWithCells="1">
                  <from>
                    <xdr:col>9</xdr:col>
                    <xdr:colOff>0</xdr:colOff>
                    <xdr:row>134</xdr:row>
                    <xdr:rowOff>0</xdr:rowOff>
                  </from>
                  <to>
                    <xdr:col>12</xdr:col>
                    <xdr:colOff>0</xdr:colOff>
                    <xdr:row>134</xdr:row>
                    <xdr:rowOff>254000</xdr:rowOff>
                  </to>
                </anchor>
              </controlPr>
            </control>
          </mc:Choice>
        </mc:AlternateContent>
        <mc:AlternateContent xmlns:mc="http://schemas.openxmlformats.org/markup-compatibility/2006">
          <mc:Choice Requires="x14">
            <control shapeId="3277" r:id="rId84" name="Drop Down 205">
              <controlPr defaultSize="0" autoLine="0" autoPict="0">
                <anchor moveWithCells="1">
                  <from>
                    <xdr:col>9</xdr:col>
                    <xdr:colOff>0</xdr:colOff>
                    <xdr:row>139</xdr:row>
                    <xdr:rowOff>0</xdr:rowOff>
                  </from>
                  <to>
                    <xdr:col>12</xdr:col>
                    <xdr:colOff>0</xdr:colOff>
                    <xdr:row>139</xdr:row>
                    <xdr:rowOff>254000</xdr:rowOff>
                  </to>
                </anchor>
              </controlPr>
            </control>
          </mc:Choice>
        </mc:AlternateContent>
        <mc:AlternateContent xmlns:mc="http://schemas.openxmlformats.org/markup-compatibility/2006">
          <mc:Choice Requires="x14">
            <control shapeId="3278" r:id="rId85" name="Drop Down 206">
              <controlPr defaultSize="0" autoLine="0" autoPict="0">
                <anchor moveWithCells="1">
                  <from>
                    <xdr:col>9</xdr:col>
                    <xdr:colOff>0</xdr:colOff>
                    <xdr:row>140</xdr:row>
                    <xdr:rowOff>0</xdr:rowOff>
                  </from>
                  <to>
                    <xdr:col>12</xdr:col>
                    <xdr:colOff>0</xdr:colOff>
                    <xdr:row>140</xdr:row>
                    <xdr:rowOff>254000</xdr:rowOff>
                  </to>
                </anchor>
              </controlPr>
            </control>
          </mc:Choice>
        </mc:AlternateContent>
        <mc:AlternateContent xmlns:mc="http://schemas.openxmlformats.org/markup-compatibility/2006">
          <mc:Choice Requires="x14">
            <control shapeId="3282" r:id="rId86" name="Drop Down 210">
              <controlPr defaultSize="0" autoLine="0" autoPict="0">
                <anchor moveWithCells="1">
                  <from>
                    <xdr:col>9</xdr:col>
                    <xdr:colOff>0</xdr:colOff>
                    <xdr:row>145</xdr:row>
                    <xdr:rowOff>0</xdr:rowOff>
                  </from>
                  <to>
                    <xdr:col>12</xdr:col>
                    <xdr:colOff>0</xdr:colOff>
                    <xdr:row>145</xdr:row>
                    <xdr:rowOff>254000</xdr:rowOff>
                  </to>
                </anchor>
              </controlPr>
            </control>
          </mc:Choice>
        </mc:AlternateContent>
        <mc:AlternateContent xmlns:mc="http://schemas.openxmlformats.org/markup-compatibility/2006">
          <mc:Choice Requires="x14">
            <control shapeId="3283" r:id="rId87" name="Drop Down 211">
              <controlPr defaultSize="0" autoLine="0" autoPict="0">
                <anchor moveWithCells="1">
                  <from>
                    <xdr:col>9</xdr:col>
                    <xdr:colOff>0</xdr:colOff>
                    <xdr:row>146</xdr:row>
                    <xdr:rowOff>0</xdr:rowOff>
                  </from>
                  <to>
                    <xdr:col>12</xdr:col>
                    <xdr:colOff>0</xdr:colOff>
                    <xdr:row>146</xdr:row>
                    <xdr:rowOff>254000</xdr:rowOff>
                  </to>
                </anchor>
              </controlPr>
            </control>
          </mc:Choice>
        </mc:AlternateContent>
        <mc:AlternateContent xmlns:mc="http://schemas.openxmlformats.org/markup-compatibility/2006">
          <mc:Choice Requires="x14">
            <control shapeId="3287" r:id="rId88" name="Drop Down 215">
              <controlPr defaultSize="0" autoLine="0" autoPict="0">
                <anchor moveWithCells="1">
                  <from>
                    <xdr:col>9</xdr:col>
                    <xdr:colOff>0</xdr:colOff>
                    <xdr:row>151</xdr:row>
                    <xdr:rowOff>0</xdr:rowOff>
                  </from>
                  <to>
                    <xdr:col>12</xdr:col>
                    <xdr:colOff>0</xdr:colOff>
                    <xdr:row>151</xdr:row>
                    <xdr:rowOff>254000</xdr:rowOff>
                  </to>
                </anchor>
              </controlPr>
            </control>
          </mc:Choice>
        </mc:AlternateContent>
        <mc:AlternateContent xmlns:mc="http://schemas.openxmlformats.org/markup-compatibility/2006">
          <mc:Choice Requires="x14">
            <control shapeId="3288" r:id="rId89" name="Drop Down 216">
              <controlPr defaultSize="0" autoLine="0" autoPict="0">
                <anchor moveWithCells="1">
                  <from>
                    <xdr:col>9</xdr:col>
                    <xdr:colOff>0</xdr:colOff>
                    <xdr:row>152</xdr:row>
                    <xdr:rowOff>0</xdr:rowOff>
                  </from>
                  <to>
                    <xdr:col>12</xdr:col>
                    <xdr:colOff>0</xdr:colOff>
                    <xdr:row>152</xdr:row>
                    <xdr:rowOff>254000</xdr:rowOff>
                  </to>
                </anchor>
              </controlPr>
            </control>
          </mc:Choice>
        </mc:AlternateContent>
        <mc:AlternateContent xmlns:mc="http://schemas.openxmlformats.org/markup-compatibility/2006">
          <mc:Choice Requires="x14">
            <control shapeId="3292" r:id="rId90" name="Drop Down 220">
              <controlPr defaultSize="0" autoLine="0" autoPict="0">
                <anchor moveWithCells="1">
                  <from>
                    <xdr:col>9</xdr:col>
                    <xdr:colOff>0</xdr:colOff>
                    <xdr:row>157</xdr:row>
                    <xdr:rowOff>0</xdr:rowOff>
                  </from>
                  <to>
                    <xdr:col>12</xdr:col>
                    <xdr:colOff>0</xdr:colOff>
                    <xdr:row>157</xdr:row>
                    <xdr:rowOff>254000</xdr:rowOff>
                  </to>
                </anchor>
              </controlPr>
            </control>
          </mc:Choice>
        </mc:AlternateContent>
        <mc:AlternateContent xmlns:mc="http://schemas.openxmlformats.org/markup-compatibility/2006">
          <mc:Choice Requires="x14">
            <control shapeId="3293" r:id="rId91" name="Drop Down 221">
              <controlPr defaultSize="0" autoLine="0" autoPict="0">
                <anchor moveWithCells="1">
                  <from>
                    <xdr:col>9</xdr:col>
                    <xdr:colOff>0</xdr:colOff>
                    <xdr:row>158</xdr:row>
                    <xdr:rowOff>0</xdr:rowOff>
                  </from>
                  <to>
                    <xdr:col>12</xdr:col>
                    <xdr:colOff>0</xdr:colOff>
                    <xdr:row>158</xdr:row>
                    <xdr:rowOff>254000</xdr:rowOff>
                  </to>
                </anchor>
              </controlPr>
            </control>
          </mc:Choice>
        </mc:AlternateContent>
        <mc:AlternateContent xmlns:mc="http://schemas.openxmlformats.org/markup-compatibility/2006">
          <mc:Choice Requires="x14">
            <control shapeId="3297" r:id="rId92" name="Drop Down 225">
              <controlPr defaultSize="0" autoLine="0" autoPict="0">
                <anchor moveWithCells="1">
                  <from>
                    <xdr:col>9</xdr:col>
                    <xdr:colOff>0</xdr:colOff>
                    <xdr:row>163</xdr:row>
                    <xdr:rowOff>0</xdr:rowOff>
                  </from>
                  <to>
                    <xdr:col>12</xdr:col>
                    <xdr:colOff>0</xdr:colOff>
                    <xdr:row>163</xdr:row>
                    <xdr:rowOff>254000</xdr:rowOff>
                  </to>
                </anchor>
              </controlPr>
            </control>
          </mc:Choice>
        </mc:AlternateContent>
        <mc:AlternateContent xmlns:mc="http://schemas.openxmlformats.org/markup-compatibility/2006">
          <mc:Choice Requires="x14">
            <control shapeId="3298" r:id="rId93" name="Drop Down 226">
              <controlPr defaultSize="0" autoLine="0" autoPict="0">
                <anchor moveWithCells="1">
                  <from>
                    <xdr:col>9</xdr:col>
                    <xdr:colOff>0</xdr:colOff>
                    <xdr:row>164</xdr:row>
                    <xdr:rowOff>0</xdr:rowOff>
                  </from>
                  <to>
                    <xdr:col>12</xdr:col>
                    <xdr:colOff>0</xdr:colOff>
                    <xdr:row>164</xdr:row>
                    <xdr:rowOff>254000</xdr:rowOff>
                  </to>
                </anchor>
              </controlPr>
            </control>
          </mc:Choice>
        </mc:AlternateContent>
        <mc:AlternateContent xmlns:mc="http://schemas.openxmlformats.org/markup-compatibility/2006">
          <mc:Choice Requires="x14">
            <control shapeId="3302" r:id="rId94" name="Drop Down 230">
              <controlPr defaultSize="0" autoLine="0" autoPict="0">
                <anchor moveWithCells="1">
                  <from>
                    <xdr:col>9</xdr:col>
                    <xdr:colOff>0</xdr:colOff>
                    <xdr:row>169</xdr:row>
                    <xdr:rowOff>0</xdr:rowOff>
                  </from>
                  <to>
                    <xdr:col>12</xdr:col>
                    <xdr:colOff>0</xdr:colOff>
                    <xdr:row>169</xdr:row>
                    <xdr:rowOff>254000</xdr:rowOff>
                  </to>
                </anchor>
              </controlPr>
            </control>
          </mc:Choice>
        </mc:AlternateContent>
        <mc:AlternateContent xmlns:mc="http://schemas.openxmlformats.org/markup-compatibility/2006">
          <mc:Choice Requires="x14">
            <control shapeId="3303" r:id="rId95" name="Drop Down 231">
              <controlPr defaultSize="0" autoLine="0" autoPict="0">
                <anchor moveWithCells="1">
                  <from>
                    <xdr:col>9</xdr:col>
                    <xdr:colOff>0</xdr:colOff>
                    <xdr:row>170</xdr:row>
                    <xdr:rowOff>0</xdr:rowOff>
                  </from>
                  <to>
                    <xdr:col>12</xdr:col>
                    <xdr:colOff>0</xdr:colOff>
                    <xdr:row>170</xdr:row>
                    <xdr:rowOff>254000</xdr:rowOff>
                  </to>
                </anchor>
              </controlPr>
            </control>
          </mc:Choice>
        </mc:AlternateContent>
        <mc:AlternateContent xmlns:mc="http://schemas.openxmlformats.org/markup-compatibility/2006">
          <mc:Choice Requires="x14">
            <control shapeId="3307" r:id="rId96" name="Drop Down 235">
              <controlPr defaultSize="0" autoLine="0" autoPict="0">
                <anchor moveWithCells="1">
                  <from>
                    <xdr:col>9</xdr:col>
                    <xdr:colOff>0</xdr:colOff>
                    <xdr:row>175</xdr:row>
                    <xdr:rowOff>0</xdr:rowOff>
                  </from>
                  <to>
                    <xdr:col>12</xdr:col>
                    <xdr:colOff>0</xdr:colOff>
                    <xdr:row>175</xdr:row>
                    <xdr:rowOff>254000</xdr:rowOff>
                  </to>
                </anchor>
              </controlPr>
            </control>
          </mc:Choice>
        </mc:AlternateContent>
        <mc:AlternateContent xmlns:mc="http://schemas.openxmlformats.org/markup-compatibility/2006">
          <mc:Choice Requires="x14">
            <control shapeId="3308" r:id="rId97" name="Drop Down 236">
              <controlPr defaultSize="0" autoLine="0" autoPict="0">
                <anchor moveWithCells="1">
                  <from>
                    <xdr:col>9</xdr:col>
                    <xdr:colOff>0</xdr:colOff>
                    <xdr:row>176</xdr:row>
                    <xdr:rowOff>0</xdr:rowOff>
                  </from>
                  <to>
                    <xdr:col>12</xdr:col>
                    <xdr:colOff>0</xdr:colOff>
                    <xdr:row>176</xdr:row>
                    <xdr:rowOff>254000</xdr:rowOff>
                  </to>
                </anchor>
              </controlPr>
            </control>
          </mc:Choice>
        </mc:AlternateContent>
        <mc:AlternateContent xmlns:mc="http://schemas.openxmlformats.org/markup-compatibility/2006">
          <mc:Choice Requires="x14">
            <control shapeId="3312" r:id="rId98" name="Drop Down 240">
              <controlPr defaultSize="0" autoLine="0" autoPict="0">
                <anchor moveWithCells="1">
                  <from>
                    <xdr:col>9</xdr:col>
                    <xdr:colOff>0</xdr:colOff>
                    <xdr:row>181</xdr:row>
                    <xdr:rowOff>0</xdr:rowOff>
                  </from>
                  <to>
                    <xdr:col>12</xdr:col>
                    <xdr:colOff>0</xdr:colOff>
                    <xdr:row>181</xdr:row>
                    <xdr:rowOff>254000</xdr:rowOff>
                  </to>
                </anchor>
              </controlPr>
            </control>
          </mc:Choice>
        </mc:AlternateContent>
        <mc:AlternateContent xmlns:mc="http://schemas.openxmlformats.org/markup-compatibility/2006">
          <mc:Choice Requires="x14">
            <control shapeId="3313" r:id="rId99" name="Drop Down 241">
              <controlPr defaultSize="0" autoLine="0" autoPict="0">
                <anchor moveWithCells="1">
                  <from>
                    <xdr:col>9</xdr:col>
                    <xdr:colOff>0</xdr:colOff>
                    <xdr:row>182</xdr:row>
                    <xdr:rowOff>0</xdr:rowOff>
                  </from>
                  <to>
                    <xdr:col>12</xdr:col>
                    <xdr:colOff>0</xdr:colOff>
                    <xdr:row>182</xdr:row>
                    <xdr:rowOff>254000</xdr:rowOff>
                  </to>
                </anchor>
              </controlPr>
            </control>
          </mc:Choice>
        </mc:AlternateContent>
        <mc:AlternateContent xmlns:mc="http://schemas.openxmlformats.org/markup-compatibility/2006">
          <mc:Choice Requires="x14">
            <control shapeId="3317" r:id="rId100" name="Drop Down 245">
              <controlPr defaultSize="0" autoLine="0" autoPict="0">
                <anchor moveWithCells="1">
                  <from>
                    <xdr:col>9</xdr:col>
                    <xdr:colOff>0</xdr:colOff>
                    <xdr:row>187</xdr:row>
                    <xdr:rowOff>0</xdr:rowOff>
                  </from>
                  <to>
                    <xdr:col>12</xdr:col>
                    <xdr:colOff>0</xdr:colOff>
                    <xdr:row>187</xdr:row>
                    <xdr:rowOff>254000</xdr:rowOff>
                  </to>
                </anchor>
              </controlPr>
            </control>
          </mc:Choice>
        </mc:AlternateContent>
        <mc:AlternateContent xmlns:mc="http://schemas.openxmlformats.org/markup-compatibility/2006">
          <mc:Choice Requires="x14">
            <control shapeId="3318" r:id="rId101" name="Drop Down 246">
              <controlPr defaultSize="0" autoLine="0" autoPict="0">
                <anchor moveWithCells="1">
                  <from>
                    <xdr:col>9</xdr:col>
                    <xdr:colOff>0</xdr:colOff>
                    <xdr:row>188</xdr:row>
                    <xdr:rowOff>0</xdr:rowOff>
                  </from>
                  <to>
                    <xdr:col>12</xdr:col>
                    <xdr:colOff>0</xdr:colOff>
                    <xdr:row>188</xdr:row>
                    <xdr:rowOff>254000</xdr:rowOff>
                  </to>
                </anchor>
              </controlPr>
            </control>
          </mc:Choice>
        </mc:AlternateContent>
        <mc:AlternateContent xmlns:mc="http://schemas.openxmlformats.org/markup-compatibility/2006">
          <mc:Choice Requires="x14">
            <control shapeId="3322" r:id="rId102" name="Drop Down 250">
              <controlPr defaultSize="0" autoLine="0" autoPict="0">
                <anchor moveWithCells="1">
                  <from>
                    <xdr:col>9</xdr:col>
                    <xdr:colOff>0</xdr:colOff>
                    <xdr:row>193</xdr:row>
                    <xdr:rowOff>0</xdr:rowOff>
                  </from>
                  <to>
                    <xdr:col>12</xdr:col>
                    <xdr:colOff>0</xdr:colOff>
                    <xdr:row>193</xdr:row>
                    <xdr:rowOff>254000</xdr:rowOff>
                  </to>
                </anchor>
              </controlPr>
            </control>
          </mc:Choice>
        </mc:AlternateContent>
        <mc:AlternateContent xmlns:mc="http://schemas.openxmlformats.org/markup-compatibility/2006">
          <mc:Choice Requires="x14">
            <control shapeId="3323" r:id="rId103" name="Drop Down 251">
              <controlPr defaultSize="0" autoLine="0" autoPict="0">
                <anchor moveWithCells="1">
                  <from>
                    <xdr:col>9</xdr:col>
                    <xdr:colOff>0</xdr:colOff>
                    <xdr:row>194</xdr:row>
                    <xdr:rowOff>0</xdr:rowOff>
                  </from>
                  <to>
                    <xdr:col>12</xdr:col>
                    <xdr:colOff>0</xdr:colOff>
                    <xdr:row>194</xdr:row>
                    <xdr:rowOff>254000</xdr:rowOff>
                  </to>
                </anchor>
              </controlPr>
            </control>
          </mc:Choice>
        </mc:AlternateContent>
        <mc:AlternateContent xmlns:mc="http://schemas.openxmlformats.org/markup-compatibility/2006">
          <mc:Choice Requires="x14">
            <control shapeId="3327" r:id="rId104" name="Drop Down 255">
              <controlPr defaultSize="0" autoLine="0" autoPict="0">
                <anchor moveWithCells="1">
                  <from>
                    <xdr:col>9</xdr:col>
                    <xdr:colOff>0</xdr:colOff>
                    <xdr:row>199</xdr:row>
                    <xdr:rowOff>0</xdr:rowOff>
                  </from>
                  <to>
                    <xdr:col>12</xdr:col>
                    <xdr:colOff>0</xdr:colOff>
                    <xdr:row>199</xdr:row>
                    <xdr:rowOff>254000</xdr:rowOff>
                  </to>
                </anchor>
              </controlPr>
            </control>
          </mc:Choice>
        </mc:AlternateContent>
        <mc:AlternateContent xmlns:mc="http://schemas.openxmlformats.org/markup-compatibility/2006">
          <mc:Choice Requires="x14">
            <control shapeId="3328" r:id="rId105" name="Drop Down 256">
              <controlPr defaultSize="0" autoLine="0" autoPict="0">
                <anchor moveWithCells="1">
                  <from>
                    <xdr:col>9</xdr:col>
                    <xdr:colOff>0</xdr:colOff>
                    <xdr:row>200</xdr:row>
                    <xdr:rowOff>0</xdr:rowOff>
                  </from>
                  <to>
                    <xdr:col>12</xdr:col>
                    <xdr:colOff>0</xdr:colOff>
                    <xdr:row>200</xdr:row>
                    <xdr:rowOff>254000</xdr:rowOff>
                  </to>
                </anchor>
              </controlPr>
            </control>
          </mc:Choice>
        </mc:AlternateContent>
        <mc:AlternateContent xmlns:mc="http://schemas.openxmlformats.org/markup-compatibility/2006">
          <mc:Choice Requires="x14">
            <control shapeId="3332" r:id="rId106" name="Drop Down 260">
              <controlPr defaultSize="0" autoLine="0" autoPict="0">
                <anchor moveWithCells="1">
                  <from>
                    <xdr:col>9</xdr:col>
                    <xdr:colOff>0</xdr:colOff>
                    <xdr:row>205</xdr:row>
                    <xdr:rowOff>0</xdr:rowOff>
                  </from>
                  <to>
                    <xdr:col>12</xdr:col>
                    <xdr:colOff>0</xdr:colOff>
                    <xdr:row>205</xdr:row>
                    <xdr:rowOff>254000</xdr:rowOff>
                  </to>
                </anchor>
              </controlPr>
            </control>
          </mc:Choice>
        </mc:AlternateContent>
        <mc:AlternateContent xmlns:mc="http://schemas.openxmlformats.org/markup-compatibility/2006">
          <mc:Choice Requires="x14">
            <control shapeId="3333" r:id="rId107" name="Drop Down 261">
              <controlPr defaultSize="0" autoLine="0" autoPict="0">
                <anchor moveWithCells="1">
                  <from>
                    <xdr:col>9</xdr:col>
                    <xdr:colOff>0</xdr:colOff>
                    <xdr:row>206</xdr:row>
                    <xdr:rowOff>0</xdr:rowOff>
                  </from>
                  <to>
                    <xdr:col>12</xdr:col>
                    <xdr:colOff>0</xdr:colOff>
                    <xdr:row>206</xdr:row>
                    <xdr:rowOff>254000</xdr:rowOff>
                  </to>
                </anchor>
              </controlPr>
            </control>
          </mc:Choice>
        </mc:AlternateContent>
        <mc:AlternateContent xmlns:mc="http://schemas.openxmlformats.org/markup-compatibility/2006">
          <mc:Choice Requires="x14">
            <control shapeId="3337" r:id="rId108" name="Drop Down 265">
              <controlPr defaultSize="0" autoLine="0" autoPict="0">
                <anchor moveWithCells="1">
                  <from>
                    <xdr:col>9</xdr:col>
                    <xdr:colOff>0</xdr:colOff>
                    <xdr:row>211</xdr:row>
                    <xdr:rowOff>0</xdr:rowOff>
                  </from>
                  <to>
                    <xdr:col>12</xdr:col>
                    <xdr:colOff>0</xdr:colOff>
                    <xdr:row>211</xdr:row>
                    <xdr:rowOff>254000</xdr:rowOff>
                  </to>
                </anchor>
              </controlPr>
            </control>
          </mc:Choice>
        </mc:AlternateContent>
        <mc:AlternateContent xmlns:mc="http://schemas.openxmlformats.org/markup-compatibility/2006">
          <mc:Choice Requires="x14">
            <control shapeId="3338" r:id="rId109" name="Drop Down 266">
              <controlPr defaultSize="0" autoLine="0" autoPict="0">
                <anchor moveWithCells="1">
                  <from>
                    <xdr:col>9</xdr:col>
                    <xdr:colOff>0</xdr:colOff>
                    <xdr:row>212</xdr:row>
                    <xdr:rowOff>0</xdr:rowOff>
                  </from>
                  <to>
                    <xdr:col>12</xdr:col>
                    <xdr:colOff>0</xdr:colOff>
                    <xdr:row>212</xdr:row>
                    <xdr:rowOff>254000</xdr:rowOff>
                  </to>
                </anchor>
              </controlPr>
            </control>
          </mc:Choice>
        </mc:AlternateContent>
        <mc:AlternateContent xmlns:mc="http://schemas.openxmlformats.org/markup-compatibility/2006">
          <mc:Choice Requires="x14">
            <control shapeId="3342" r:id="rId110" name="Drop Down 270">
              <controlPr defaultSize="0" autoLine="0" autoPict="0">
                <anchor moveWithCells="1">
                  <from>
                    <xdr:col>9</xdr:col>
                    <xdr:colOff>0</xdr:colOff>
                    <xdr:row>217</xdr:row>
                    <xdr:rowOff>0</xdr:rowOff>
                  </from>
                  <to>
                    <xdr:col>12</xdr:col>
                    <xdr:colOff>0</xdr:colOff>
                    <xdr:row>217</xdr:row>
                    <xdr:rowOff>254000</xdr:rowOff>
                  </to>
                </anchor>
              </controlPr>
            </control>
          </mc:Choice>
        </mc:AlternateContent>
        <mc:AlternateContent xmlns:mc="http://schemas.openxmlformats.org/markup-compatibility/2006">
          <mc:Choice Requires="x14">
            <control shapeId="3343" r:id="rId111" name="Drop Down 271">
              <controlPr defaultSize="0" autoLine="0" autoPict="0">
                <anchor moveWithCells="1">
                  <from>
                    <xdr:col>9</xdr:col>
                    <xdr:colOff>0</xdr:colOff>
                    <xdr:row>218</xdr:row>
                    <xdr:rowOff>0</xdr:rowOff>
                  </from>
                  <to>
                    <xdr:col>12</xdr:col>
                    <xdr:colOff>0</xdr:colOff>
                    <xdr:row>218</xdr:row>
                    <xdr:rowOff>254000</xdr:rowOff>
                  </to>
                </anchor>
              </controlPr>
            </control>
          </mc:Choice>
        </mc:AlternateContent>
        <mc:AlternateContent xmlns:mc="http://schemas.openxmlformats.org/markup-compatibility/2006">
          <mc:Choice Requires="x14">
            <control shapeId="3347" r:id="rId112" name="Drop Down 275">
              <controlPr defaultSize="0" autoLine="0" autoPict="0">
                <anchor moveWithCells="1">
                  <from>
                    <xdr:col>9</xdr:col>
                    <xdr:colOff>0</xdr:colOff>
                    <xdr:row>223</xdr:row>
                    <xdr:rowOff>0</xdr:rowOff>
                  </from>
                  <to>
                    <xdr:col>12</xdr:col>
                    <xdr:colOff>0</xdr:colOff>
                    <xdr:row>223</xdr:row>
                    <xdr:rowOff>254000</xdr:rowOff>
                  </to>
                </anchor>
              </controlPr>
            </control>
          </mc:Choice>
        </mc:AlternateContent>
        <mc:AlternateContent xmlns:mc="http://schemas.openxmlformats.org/markup-compatibility/2006">
          <mc:Choice Requires="x14">
            <control shapeId="3348" r:id="rId113" name="Drop Down 276">
              <controlPr defaultSize="0" autoLine="0" autoPict="0">
                <anchor moveWithCells="1">
                  <from>
                    <xdr:col>9</xdr:col>
                    <xdr:colOff>0</xdr:colOff>
                    <xdr:row>224</xdr:row>
                    <xdr:rowOff>0</xdr:rowOff>
                  </from>
                  <to>
                    <xdr:col>12</xdr:col>
                    <xdr:colOff>0</xdr:colOff>
                    <xdr:row>224</xdr:row>
                    <xdr:rowOff>254000</xdr:rowOff>
                  </to>
                </anchor>
              </controlPr>
            </control>
          </mc:Choice>
        </mc:AlternateContent>
        <mc:AlternateContent xmlns:mc="http://schemas.openxmlformats.org/markup-compatibility/2006">
          <mc:Choice Requires="x14">
            <control shapeId="3352" r:id="rId114" name="Drop Down 280">
              <controlPr defaultSize="0" autoLine="0" autoPict="0">
                <anchor moveWithCells="1">
                  <from>
                    <xdr:col>9</xdr:col>
                    <xdr:colOff>0</xdr:colOff>
                    <xdr:row>229</xdr:row>
                    <xdr:rowOff>0</xdr:rowOff>
                  </from>
                  <to>
                    <xdr:col>12</xdr:col>
                    <xdr:colOff>0</xdr:colOff>
                    <xdr:row>229</xdr:row>
                    <xdr:rowOff>254000</xdr:rowOff>
                  </to>
                </anchor>
              </controlPr>
            </control>
          </mc:Choice>
        </mc:AlternateContent>
        <mc:AlternateContent xmlns:mc="http://schemas.openxmlformats.org/markup-compatibility/2006">
          <mc:Choice Requires="x14">
            <control shapeId="3353" r:id="rId115" name="Drop Down 281">
              <controlPr defaultSize="0" autoLine="0" autoPict="0">
                <anchor moveWithCells="1">
                  <from>
                    <xdr:col>9</xdr:col>
                    <xdr:colOff>0</xdr:colOff>
                    <xdr:row>230</xdr:row>
                    <xdr:rowOff>0</xdr:rowOff>
                  </from>
                  <to>
                    <xdr:col>12</xdr:col>
                    <xdr:colOff>0</xdr:colOff>
                    <xdr:row>230</xdr:row>
                    <xdr:rowOff>254000</xdr:rowOff>
                  </to>
                </anchor>
              </controlPr>
            </control>
          </mc:Choice>
        </mc:AlternateContent>
        <mc:AlternateContent xmlns:mc="http://schemas.openxmlformats.org/markup-compatibility/2006">
          <mc:Choice Requires="x14">
            <control shapeId="3357" r:id="rId116" name="Drop Down 285">
              <controlPr defaultSize="0" autoLine="0" autoPict="0">
                <anchor moveWithCells="1">
                  <from>
                    <xdr:col>9</xdr:col>
                    <xdr:colOff>0</xdr:colOff>
                    <xdr:row>235</xdr:row>
                    <xdr:rowOff>0</xdr:rowOff>
                  </from>
                  <to>
                    <xdr:col>12</xdr:col>
                    <xdr:colOff>0</xdr:colOff>
                    <xdr:row>235</xdr:row>
                    <xdr:rowOff>254000</xdr:rowOff>
                  </to>
                </anchor>
              </controlPr>
            </control>
          </mc:Choice>
        </mc:AlternateContent>
        <mc:AlternateContent xmlns:mc="http://schemas.openxmlformats.org/markup-compatibility/2006">
          <mc:Choice Requires="x14">
            <control shapeId="3358" r:id="rId117" name="Drop Down 286">
              <controlPr defaultSize="0" autoLine="0" autoPict="0">
                <anchor moveWithCells="1">
                  <from>
                    <xdr:col>9</xdr:col>
                    <xdr:colOff>0</xdr:colOff>
                    <xdr:row>236</xdr:row>
                    <xdr:rowOff>0</xdr:rowOff>
                  </from>
                  <to>
                    <xdr:col>12</xdr:col>
                    <xdr:colOff>0</xdr:colOff>
                    <xdr:row>236</xdr:row>
                    <xdr:rowOff>254000</xdr:rowOff>
                  </to>
                </anchor>
              </controlPr>
            </control>
          </mc:Choice>
        </mc:AlternateContent>
        <mc:AlternateContent xmlns:mc="http://schemas.openxmlformats.org/markup-compatibility/2006">
          <mc:Choice Requires="x14">
            <control shapeId="3362" r:id="rId118" name="Drop Down 290">
              <controlPr defaultSize="0" autoLine="0" autoPict="0">
                <anchor moveWithCells="1">
                  <from>
                    <xdr:col>9</xdr:col>
                    <xdr:colOff>0</xdr:colOff>
                    <xdr:row>241</xdr:row>
                    <xdr:rowOff>0</xdr:rowOff>
                  </from>
                  <to>
                    <xdr:col>12</xdr:col>
                    <xdr:colOff>0</xdr:colOff>
                    <xdr:row>241</xdr:row>
                    <xdr:rowOff>254000</xdr:rowOff>
                  </to>
                </anchor>
              </controlPr>
            </control>
          </mc:Choice>
        </mc:AlternateContent>
        <mc:AlternateContent xmlns:mc="http://schemas.openxmlformats.org/markup-compatibility/2006">
          <mc:Choice Requires="x14">
            <control shapeId="3363" r:id="rId119" name="Drop Down 291">
              <controlPr defaultSize="0" autoLine="0" autoPict="0">
                <anchor moveWithCells="1">
                  <from>
                    <xdr:col>9</xdr:col>
                    <xdr:colOff>0</xdr:colOff>
                    <xdr:row>242</xdr:row>
                    <xdr:rowOff>0</xdr:rowOff>
                  </from>
                  <to>
                    <xdr:col>12</xdr:col>
                    <xdr:colOff>0</xdr:colOff>
                    <xdr:row>242</xdr:row>
                    <xdr:rowOff>254000</xdr:rowOff>
                  </to>
                </anchor>
              </controlPr>
            </control>
          </mc:Choice>
        </mc:AlternateContent>
        <mc:AlternateContent xmlns:mc="http://schemas.openxmlformats.org/markup-compatibility/2006">
          <mc:Choice Requires="x14">
            <control shapeId="3367" r:id="rId120" name="Drop Down 295">
              <controlPr defaultSize="0" autoLine="0" autoPict="0">
                <anchor moveWithCells="1">
                  <from>
                    <xdr:col>9</xdr:col>
                    <xdr:colOff>0</xdr:colOff>
                    <xdr:row>247</xdr:row>
                    <xdr:rowOff>0</xdr:rowOff>
                  </from>
                  <to>
                    <xdr:col>12</xdr:col>
                    <xdr:colOff>0</xdr:colOff>
                    <xdr:row>247</xdr:row>
                    <xdr:rowOff>254000</xdr:rowOff>
                  </to>
                </anchor>
              </controlPr>
            </control>
          </mc:Choice>
        </mc:AlternateContent>
        <mc:AlternateContent xmlns:mc="http://schemas.openxmlformats.org/markup-compatibility/2006">
          <mc:Choice Requires="x14">
            <control shapeId="3368" r:id="rId121" name="Drop Down 296">
              <controlPr defaultSize="0" autoLine="0" autoPict="0">
                <anchor moveWithCells="1">
                  <from>
                    <xdr:col>9</xdr:col>
                    <xdr:colOff>0</xdr:colOff>
                    <xdr:row>248</xdr:row>
                    <xdr:rowOff>0</xdr:rowOff>
                  </from>
                  <to>
                    <xdr:col>12</xdr:col>
                    <xdr:colOff>0</xdr:colOff>
                    <xdr:row>248</xdr:row>
                    <xdr:rowOff>254000</xdr:rowOff>
                  </to>
                </anchor>
              </controlPr>
            </control>
          </mc:Choice>
        </mc:AlternateContent>
        <mc:AlternateContent xmlns:mc="http://schemas.openxmlformats.org/markup-compatibility/2006">
          <mc:Choice Requires="x14">
            <control shapeId="3369" r:id="rId122" name="Spinner 297">
              <controlPr defaultSize="0" autoPict="0">
                <anchor moveWithCells="1" sizeWithCells="1">
                  <from>
                    <xdr:col>9</xdr:col>
                    <xdr:colOff>1219200</xdr:colOff>
                    <xdr:row>249</xdr:row>
                    <xdr:rowOff>0</xdr:rowOff>
                  </from>
                  <to>
                    <xdr:col>10</xdr:col>
                    <xdr:colOff>0</xdr:colOff>
                    <xdr:row>250</xdr:row>
                    <xdr:rowOff>12700</xdr:rowOff>
                  </to>
                </anchor>
              </controlPr>
            </control>
          </mc:Choice>
        </mc:AlternateContent>
        <mc:AlternateContent xmlns:mc="http://schemas.openxmlformats.org/markup-compatibility/2006">
          <mc:Choice Requires="x14">
            <control shapeId="3372" r:id="rId123" name="Drop Down 300">
              <controlPr defaultSize="0" autoLine="0" autoPict="0">
                <anchor moveWithCells="1">
                  <from>
                    <xdr:col>9</xdr:col>
                    <xdr:colOff>0</xdr:colOff>
                    <xdr:row>253</xdr:row>
                    <xdr:rowOff>0</xdr:rowOff>
                  </from>
                  <to>
                    <xdr:col>12</xdr:col>
                    <xdr:colOff>0</xdr:colOff>
                    <xdr:row>253</xdr:row>
                    <xdr:rowOff>254000</xdr:rowOff>
                  </to>
                </anchor>
              </controlPr>
            </control>
          </mc:Choice>
        </mc:AlternateContent>
        <mc:AlternateContent xmlns:mc="http://schemas.openxmlformats.org/markup-compatibility/2006">
          <mc:Choice Requires="x14">
            <control shapeId="3373" r:id="rId124" name="Drop Down 301">
              <controlPr defaultSize="0" autoLine="0" autoPict="0">
                <anchor moveWithCells="1">
                  <from>
                    <xdr:col>9</xdr:col>
                    <xdr:colOff>0</xdr:colOff>
                    <xdr:row>254</xdr:row>
                    <xdr:rowOff>0</xdr:rowOff>
                  </from>
                  <to>
                    <xdr:col>12</xdr:col>
                    <xdr:colOff>0</xdr:colOff>
                    <xdr:row>254</xdr:row>
                    <xdr:rowOff>254000</xdr:rowOff>
                  </to>
                </anchor>
              </controlPr>
            </control>
          </mc:Choice>
        </mc:AlternateContent>
        <mc:AlternateContent xmlns:mc="http://schemas.openxmlformats.org/markup-compatibility/2006">
          <mc:Choice Requires="x14">
            <control shapeId="3374" r:id="rId125" name="Spinner 302">
              <controlPr defaultSize="0" autoPict="0">
                <anchor moveWithCells="1" sizeWithCells="1">
                  <from>
                    <xdr:col>9</xdr:col>
                    <xdr:colOff>1219200</xdr:colOff>
                    <xdr:row>255</xdr:row>
                    <xdr:rowOff>0</xdr:rowOff>
                  </from>
                  <to>
                    <xdr:col>10</xdr:col>
                    <xdr:colOff>0</xdr:colOff>
                    <xdr:row>256</xdr:row>
                    <xdr:rowOff>12700</xdr:rowOff>
                  </to>
                </anchor>
              </controlPr>
            </control>
          </mc:Choice>
        </mc:AlternateContent>
        <mc:AlternateContent xmlns:mc="http://schemas.openxmlformats.org/markup-compatibility/2006">
          <mc:Choice Requires="x14">
            <control shapeId="3377" r:id="rId126" name="Drop Down 305">
              <controlPr defaultSize="0" autoLine="0" autoPict="0">
                <anchor moveWithCells="1">
                  <from>
                    <xdr:col>9</xdr:col>
                    <xdr:colOff>0</xdr:colOff>
                    <xdr:row>259</xdr:row>
                    <xdr:rowOff>0</xdr:rowOff>
                  </from>
                  <to>
                    <xdr:col>12</xdr:col>
                    <xdr:colOff>0</xdr:colOff>
                    <xdr:row>259</xdr:row>
                    <xdr:rowOff>254000</xdr:rowOff>
                  </to>
                </anchor>
              </controlPr>
            </control>
          </mc:Choice>
        </mc:AlternateContent>
        <mc:AlternateContent xmlns:mc="http://schemas.openxmlformats.org/markup-compatibility/2006">
          <mc:Choice Requires="x14">
            <control shapeId="3378" r:id="rId127" name="Drop Down 306">
              <controlPr defaultSize="0" autoLine="0" autoPict="0">
                <anchor moveWithCells="1">
                  <from>
                    <xdr:col>9</xdr:col>
                    <xdr:colOff>0</xdr:colOff>
                    <xdr:row>260</xdr:row>
                    <xdr:rowOff>0</xdr:rowOff>
                  </from>
                  <to>
                    <xdr:col>12</xdr:col>
                    <xdr:colOff>0</xdr:colOff>
                    <xdr:row>260</xdr:row>
                    <xdr:rowOff>254000</xdr:rowOff>
                  </to>
                </anchor>
              </controlPr>
            </control>
          </mc:Choice>
        </mc:AlternateContent>
        <mc:AlternateContent xmlns:mc="http://schemas.openxmlformats.org/markup-compatibility/2006">
          <mc:Choice Requires="x14">
            <control shapeId="3379" r:id="rId128" name="Spinner 307">
              <controlPr defaultSize="0" autoPict="0">
                <anchor moveWithCells="1" sizeWithCells="1">
                  <from>
                    <xdr:col>9</xdr:col>
                    <xdr:colOff>1219200</xdr:colOff>
                    <xdr:row>261</xdr:row>
                    <xdr:rowOff>0</xdr:rowOff>
                  </from>
                  <to>
                    <xdr:col>10</xdr:col>
                    <xdr:colOff>0</xdr:colOff>
                    <xdr:row>262</xdr:row>
                    <xdr:rowOff>12700</xdr:rowOff>
                  </to>
                </anchor>
              </controlPr>
            </control>
          </mc:Choice>
        </mc:AlternateContent>
        <mc:AlternateContent xmlns:mc="http://schemas.openxmlformats.org/markup-compatibility/2006">
          <mc:Choice Requires="x14">
            <control shapeId="3393" r:id="rId129" name="Drop Down 321">
              <controlPr defaultSize="0" autoLine="0" autoPict="0">
                <anchor moveWithCells="1">
                  <from>
                    <xdr:col>9</xdr:col>
                    <xdr:colOff>0</xdr:colOff>
                    <xdr:row>18</xdr:row>
                    <xdr:rowOff>0</xdr:rowOff>
                  </from>
                  <to>
                    <xdr:col>11</xdr:col>
                    <xdr:colOff>0</xdr:colOff>
                    <xdr:row>18</xdr:row>
                    <xdr:rowOff>254000</xdr:rowOff>
                  </to>
                </anchor>
              </controlPr>
            </control>
          </mc:Choice>
        </mc:AlternateContent>
        <mc:AlternateContent xmlns:mc="http://schemas.openxmlformats.org/markup-compatibility/2006">
          <mc:Choice Requires="x14">
            <control shapeId="3440" r:id="rId130" name="Spinner 368">
              <controlPr defaultSize="0" autoPict="0">
                <anchor moveWithCells="1" sizeWithCells="1">
                  <from>
                    <xdr:col>9</xdr:col>
                    <xdr:colOff>1219200</xdr:colOff>
                    <xdr:row>249</xdr:row>
                    <xdr:rowOff>0</xdr:rowOff>
                  </from>
                  <to>
                    <xdr:col>10</xdr:col>
                    <xdr:colOff>0</xdr:colOff>
                    <xdr:row>250</xdr:row>
                    <xdr:rowOff>12700</xdr:rowOff>
                  </to>
                </anchor>
              </controlPr>
            </control>
          </mc:Choice>
        </mc:AlternateContent>
        <mc:AlternateContent xmlns:mc="http://schemas.openxmlformats.org/markup-compatibility/2006">
          <mc:Choice Requires="x14">
            <control shapeId="3441" r:id="rId131" name="Spinner 369">
              <controlPr defaultSize="0" autoPict="0">
                <anchor moveWithCells="1" sizeWithCells="1">
                  <from>
                    <xdr:col>9</xdr:col>
                    <xdr:colOff>1219200</xdr:colOff>
                    <xdr:row>255</xdr:row>
                    <xdr:rowOff>0</xdr:rowOff>
                  </from>
                  <to>
                    <xdr:col>10</xdr:col>
                    <xdr:colOff>0</xdr:colOff>
                    <xdr:row>256</xdr:row>
                    <xdr:rowOff>12700</xdr:rowOff>
                  </to>
                </anchor>
              </controlPr>
            </control>
          </mc:Choice>
        </mc:AlternateContent>
        <mc:AlternateContent xmlns:mc="http://schemas.openxmlformats.org/markup-compatibility/2006">
          <mc:Choice Requires="x14">
            <control shapeId="3442" r:id="rId132" name="Spinner 370">
              <controlPr defaultSize="0" autoPict="0">
                <anchor moveWithCells="1" sizeWithCells="1">
                  <from>
                    <xdr:col>9</xdr:col>
                    <xdr:colOff>1219200</xdr:colOff>
                    <xdr:row>261</xdr:row>
                    <xdr:rowOff>0</xdr:rowOff>
                  </from>
                  <to>
                    <xdr:col>10</xdr:col>
                    <xdr:colOff>0</xdr:colOff>
                    <xdr:row>262</xdr:row>
                    <xdr:rowOff>12700</xdr:rowOff>
                  </to>
                </anchor>
              </controlPr>
            </control>
          </mc:Choice>
        </mc:AlternateContent>
        <mc:AlternateContent xmlns:mc="http://schemas.openxmlformats.org/markup-compatibility/2006">
          <mc:Choice Requires="x14">
            <control shapeId="3443" r:id="rId133" name="Spinner 371">
              <controlPr defaultSize="0" autoPict="0">
                <anchor moveWithCells="1" sizeWithCells="1">
                  <from>
                    <xdr:col>9</xdr:col>
                    <xdr:colOff>1219200</xdr:colOff>
                    <xdr:row>243</xdr:row>
                    <xdr:rowOff>0</xdr:rowOff>
                  </from>
                  <to>
                    <xdr:col>10</xdr:col>
                    <xdr:colOff>0</xdr:colOff>
                    <xdr:row>244</xdr:row>
                    <xdr:rowOff>12700</xdr:rowOff>
                  </to>
                </anchor>
              </controlPr>
            </control>
          </mc:Choice>
        </mc:AlternateContent>
        <mc:AlternateContent xmlns:mc="http://schemas.openxmlformats.org/markup-compatibility/2006">
          <mc:Choice Requires="x14">
            <control shapeId="3444" r:id="rId134" name="Spinner 372">
              <controlPr defaultSize="0" autoPict="0">
                <anchor moveWithCells="1" sizeWithCells="1">
                  <from>
                    <xdr:col>9</xdr:col>
                    <xdr:colOff>1219200</xdr:colOff>
                    <xdr:row>243</xdr:row>
                    <xdr:rowOff>0</xdr:rowOff>
                  </from>
                  <to>
                    <xdr:col>10</xdr:col>
                    <xdr:colOff>0</xdr:colOff>
                    <xdr:row>244</xdr:row>
                    <xdr:rowOff>12700</xdr:rowOff>
                  </to>
                </anchor>
              </controlPr>
            </control>
          </mc:Choice>
        </mc:AlternateContent>
        <mc:AlternateContent xmlns:mc="http://schemas.openxmlformats.org/markup-compatibility/2006">
          <mc:Choice Requires="x14">
            <control shapeId="3445" r:id="rId135" name="Spinner 373">
              <controlPr defaultSize="0" autoPict="0">
                <anchor moveWithCells="1" sizeWithCells="1">
                  <from>
                    <xdr:col>9</xdr:col>
                    <xdr:colOff>1219200</xdr:colOff>
                    <xdr:row>237</xdr:row>
                    <xdr:rowOff>0</xdr:rowOff>
                  </from>
                  <to>
                    <xdr:col>10</xdr:col>
                    <xdr:colOff>0</xdr:colOff>
                    <xdr:row>238</xdr:row>
                    <xdr:rowOff>12700</xdr:rowOff>
                  </to>
                </anchor>
              </controlPr>
            </control>
          </mc:Choice>
        </mc:AlternateContent>
        <mc:AlternateContent xmlns:mc="http://schemas.openxmlformats.org/markup-compatibility/2006">
          <mc:Choice Requires="x14">
            <control shapeId="3446" r:id="rId136" name="Spinner 374">
              <controlPr defaultSize="0" autoPict="0">
                <anchor moveWithCells="1" sizeWithCells="1">
                  <from>
                    <xdr:col>9</xdr:col>
                    <xdr:colOff>1219200</xdr:colOff>
                    <xdr:row>231</xdr:row>
                    <xdr:rowOff>0</xdr:rowOff>
                  </from>
                  <to>
                    <xdr:col>10</xdr:col>
                    <xdr:colOff>0</xdr:colOff>
                    <xdr:row>232</xdr:row>
                    <xdr:rowOff>12700</xdr:rowOff>
                  </to>
                </anchor>
              </controlPr>
            </control>
          </mc:Choice>
        </mc:AlternateContent>
        <mc:AlternateContent xmlns:mc="http://schemas.openxmlformats.org/markup-compatibility/2006">
          <mc:Choice Requires="x14">
            <control shapeId="3447" r:id="rId137" name="Spinner 375">
              <controlPr defaultSize="0" autoPict="0">
                <anchor moveWithCells="1" sizeWithCells="1">
                  <from>
                    <xdr:col>9</xdr:col>
                    <xdr:colOff>1219200</xdr:colOff>
                    <xdr:row>225</xdr:row>
                    <xdr:rowOff>0</xdr:rowOff>
                  </from>
                  <to>
                    <xdr:col>10</xdr:col>
                    <xdr:colOff>0</xdr:colOff>
                    <xdr:row>226</xdr:row>
                    <xdr:rowOff>12700</xdr:rowOff>
                  </to>
                </anchor>
              </controlPr>
            </control>
          </mc:Choice>
        </mc:AlternateContent>
        <mc:AlternateContent xmlns:mc="http://schemas.openxmlformats.org/markup-compatibility/2006">
          <mc:Choice Requires="x14">
            <control shapeId="3448" r:id="rId138" name="Spinner 376">
              <controlPr defaultSize="0" autoPict="0">
                <anchor moveWithCells="1" sizeWithCells="1">
                  <from>
                    <xdr:col>9</xdr:col>
                    <xdr:colOff>1219200</xdr:colOff>
                    <xdr:row>219</xdr:row>
                    <xdr:rowOff>0</xdr:rowOff>
                  </from>
                  <to>
                    <xdr:col>10</xdr:col>
                    <xdr:colOff>0</xdr:colOff>
                    <xdr:row>220</xdr:row>
                    <xdr:rowOff>12700</xdr:rowOff>
                  </to>
                </anchor>
              </controlPr>
            </control>
          </mc:Choice>
        </mc:AlternateContent>
        <mc:AlternateContent xmlns:mc="http://schemas.openxmlformats.org/markup-compatibility/2006">
          <mc:Choice Requires="x14">
            <control shapeId="3449" r:id="rId139" name="Spinner 377">
              <controlPr defaultSize="0" autoPict="0">
                <anchor moveWithCells="1" sizeWithCells="1">
                  <from>
                    <xdr:col>9</xdr:col>
                    <xdr:colOff>1219200</xdr:colOff>
                    <xdr:row>213</xdr:row>
                    <xdr:rowOff>0</xdr:rowOff>
                  </from>
                  <to>
                    <xdr:col>10</xdr:col>
                    <xdr:colOff>0</xdr:colOff>
                    <xdr:row>214</xdr:row>
                    <xdr:rowOff>12700</xdr:rowOff>
                  </to>
                </anchor>
              </controlPr>
            </control>
          </mc:Choice>
        </mc:AlternateContent>
        <mc:AlternateContent xmlns:mc="http://schemas.openxmlformats.org/markup-compatibility/2006">
          <mc:Choice Requires="x14">
            <control shapeId="3450" r:id="rId140" name="Spinner 378">
              <controlPr defaultSize="0" autoPict="0">
                <anchor moveWithCells="1" sizeWithCells="1">
                  <from>
                    <xdr:col>9</xdr:col>
                    <xdr:colOff>1219200</xdr:colOff>
                    <xdr:row>207</xdr:row>
                    <xdr:rowOff>0</xdr:rowOff>
                  </from>
                  <to>
                    <xdr:col>10</xdr:col>
                    <xdr:colOff>0</xdr:colOff>
                    <xdr:row>208</xdr:row>
                    <xdr:rowOff>12700</xdr:rowOff>
                  </to>
                </anchor>
              </controlPr>
            </control>
          </mc:Choice>
        </mc:AlternateContent>
        <mc:AlternateContent xmlns:mc="http://schemas.openxmlformats.org/markup-compatibility/2006">
          <mc:Choice Requires="x14">
            <control shapeId="3451" r:id="rId141" name="Spinner 379">
              <controlPr defaultSize="0" autoPict="0">
                <anchor moveWithCells="1" sizeWithCells="1">
                  <from>
                    <xdr:col>9</xdr:col>
                    <xdr:colOff>1219200</xdr:colOff>
                    <xdr:row>201</xdr:row>
                    <xdr:rowOff>0</xdr:rowOff>
                  </from>
                  <to>
                    <xdr:col>10</xdr:col>
                    <xdr:colOff>0</xdr:colOff>
                    <xdr:row>202</xdr:row>
                    <xdr:rowOff>12700</xdr:rowOff>
                  </to>
                </anchor>
              </controlPr>
            </control>
          </mc:Choice>
        </mc:AlternateContent>
        <mc:AlternateContent xmlns:mc="http://schemas.openxmlformats.org/markup-compatibility/2006">
          <mc:Choice Requires="x14">
            <control shapeId="3452" r:id="rId142" name="Spinner 380">
              <controlPr defaultSize="0" autoPict="0">
                <anchor moveWithCells="1" sizeWithCells="1">
                  <from>
                    <xdr:col>9</xdr:col>
                    <xdr:colOff>1219200</xdr:colOff>
                    <xdr:row>195</xdr:row>
                    <xdr:rowOff>0</xdr:rowOff>
                  </from>
                  <to>
                    <xdr:col>10</xdr:col>
                    <xdr:colOff>0</xdr:colOff>
                    <xdr:row>196</xdr:row>
                    <xdr:rowOff>12700</xdr:rowOff>
                  </to>
                </anchor>
              </controlPr>
            </control>
          </mc:Choice>
        </mc:AlternateContent>
        <mc:AlternateContent xmlns:mc="http://schemas.openxmlformats.org/markup-compatibility/2006">
          <mc:Choice Requires="x14">
            <control shapeId="3453" r:id="rId143" name="Spinner 381">
              <controlPr defaultSize="0" autoPict="0">
                <anchor moveWithCells="1" sizeWithCells="1">
                  <from>
                    <xdr:col>9</xdr:col>
                    <xdr:colOff>1219200</xdr:colOff>
                    <xdr:row>189</xdr:row>
                    <xdr:rowOff>0</xdr:rowOff>
                  </from>
                  <to>
                    <xdr:col>10</xdr:col>
                    <xdr:colOff>0</xdr:colOff>
                    <xdr:row>190</xdr:row>
                    <xdr:rowOff>12700</xdr:rowOff>
                  </to>
                </anchor>
              </controlPr>
            </control>
          </mc:Choice>
        </mc:AlternateContent>
        <mc:AlternateContent xmlns:mc="http://schemas.openxmlformats.org/markup-compatibility/2006">
          <mc:Choice Requires="x14">
            <control shapeId="3454" r:id="rId144" name="Spinner 382">
              <controlPr defaultSize="0" autoPict="0">
                <anchor moveWithCells="1" sizeWithCells="1">
                  <from>
                    <xdr:col>9</xdr:col>
                    <xdr:colOff>1219200</xdr:colOff>
                    <xdr:row>183</xdr:row>
                    <xdr:rowOff>0</xdr:rowOff>
                  </from>
                  <to>
                    <xdr:col>10</xdr:col>
                    <xdr:colOff>0</xdr:colOff>
                    <xdr:row>184</xdr:row>
                    <xdr:rowOff>12700</xdr:rowOff>
                  </to>
                </anchor>
              </controlPr>
            </control>
          </mc:Choice>
        </mc:AlternateContent>
        <mc:AlternateContent xmlns:mc="http://schemas.openxmlformats.org/markup-compatibility/2006">
          <mc:Choice Requires="x14">
            <control shapeId="3455" r:id="rId145" name="Spinner 383">
              <controlPr defaultSize="0" autoPict="0">
                <anchor moveWithCells="1" sizeWithCells="1">
                  <from>
                    <xdr:col>9</xdr:col>
                    <xdr:colOff>1219200</xdr:colOff>
                    <xdr:row>177</xdr:row>
                    <xdr:rowOff>0</xdr:rowOff>
                  </from>
                  <to>
                    <xdr:col>10</xdr:col>
                    <xdr:colOff>0</xdr:colOff>
                    <xdr:row>178</xdr:row>
                    <xdr:rowOff>12700</xdr:rowOff>
                  </to>
                </anchor>
              </controlPr>
            </control>
          </mc:Choice>
        </mc:AlternateContent>
        <mc:AlternateContent xmlns:mc="http://schemas.openxmlformats.org/markup-compatibility/2006">
          <mc:Choice Requires="x14">
            <control shapeId="3456" r:id="rId146" name="Spinner 384">
              <controlPr defaultSize="0" autoPict="0">
                <anchor moveWithCells="1" sizeWithCells="1">
                  <from>
                    <xdr:col>9</xdr:col>
                    <xdr:colOff>1219200</xdr:colOff>
                    <xdr:row>171</xdr:row>
                    <xdr:rowOff>0</xdr:rowOff>
                  </from>
                  <to>
                    <xdr:col>10</xdr:col>
                    <xdr:colOff>0</xdr:colOff>
                    <xdr:row>172</xdr:row>
                    <xdr:rowOff>12700</xdr:rowOff>
                  </to>
                </anchor>
              </controlPr>
            </control>
          </mc:Choice>
        </mc:AlternateContent>
        <mc:AlternateContent xmlns:mc="http://schemas.openxmlformats.org/markup-compatibility/2006">
          <mc:Choice Requires="x14">
            <control shapeId="3457" r:id="rId147" name="Spinner 385">
              <controlPr defaultSize="0" autoPict="0">
                <anchor moveWithCells="1" sizeWithCells="1">
                  <from>
                    <xdr:col>9</xdr:col>
                    <xdr:colOff>1219200</xdr:colOff>
                    <xdr:row>165</xdr:row>
                    <xdr:rowOff>0</xdr:rowOff>
                  </from>
                  <to>
                    <xdr:col>10</xdr:col>
                    <xdr:colOff>0</xdr:colOff>
                    <xdr:row>166</xdr:row>
                    <xdr:rowOff>12700</xdr:rowOff>
                  </to>
                </anchor>
              </controlPr>
            </control>
          </mc:Choice>
        </mc:AlternateContent>
        <mc:AlternateContent xmlns:mc="http://schemas.openxmlformats.org/markup-compatibility/2006">
          <mc:Choice Requires="x14">
            <control shapeId="3458" r:id="rId148" name="Spinner 386">
              <controlPr defaultSize="0" autoPict="0">
                <anchor moveWithCells="1" sizeWithCells="1">
                  <from>
                    <xdr:col>9</xdr:col>
                    <xdr:colOff>1219200</xdr:colOff>
                    <xdr:row>159</xdr:row>
                    <xdr:rowOff>0</xdr:rowOff>
                  </from>
                  <to>
                    <xdr:col>10</xdr:col>
                    <xdr:colOff>0</xdr:colOff>
                    <xdr:row>160</xdr:row>
                    <xdr:rowOff>12700</xdr:rowOff>
                  </to>
                </anchor>
              </controlPr>
            </control>
          </mc:Choice>
        </mc:AlternateContent>
        <mc:AlternateContent xmlns:mc="http://schemas.openxmlformats.org/markup-compatibility/2006">
          <mc:Choice Requires="x14">
            <control shapeId="3459" r:id="rId149" name="Spinner 387">
              <controlPr defaultSize="0" autoPict="0">
                <anchor moveWithCells="1" sizeWithCells="1">
                  <from>
                    <xdr:col>9</xdr:col>
                    <xdr:colOff>1219200</xdr:colOff>
                    <xdr:row>153</xdr:row>
                    <xdr:rowOff>0</xdr:rowOff>
                  </from>
                  <to>
                    <xdr:col>10</xdr:col>
                    <xdr:colOff>0</xdr:colOff>
                    <xdr:row>154</xdr:row>
                    <xdr:rowOff>12700</xdr:rowOff>
                  </to>
                </anchor>
              </controlPr>
            </control>
          </mc:Choice>
        </mc:AlternateContent>
        <mc:AlternateContent xmlns:mc="http://schemas.openxmlformats.org/markup-compatibility/2006">
          <mc:Choice Requires="x14">
            <control shapeId="3460" r:id="rId150" name="Spinner 388">
              <controlPr defaultSize="0" autoPict="0">
                <anchor moveWithCells="1" sizeWithCells="1">
                  <from>
                    <xdr:col>9</xdr:col>
                    <xdr:colOff>1219200</xdr:colOff>
                    <xdr:row>147</xdr:row>
                    <xdr:rowOff>0</xdr:rowOff>
                  </from>
                  <to>
                    <xdr:col>10</xdr:col>
                    <xdr:colOff>0</xdr:colOff>
                    <xdr:row>148</xdr:row>
                    <xdr:rowOff>12700</xdr:rowOff>
                  </to>
                </anchor>
              </controlPr>
            </control>
          </mc:Choice>
        </mc:AlternateContent>
        <mc:AlternateContent xmlns:mc="http://schemas.openxmlformats.org/markup-compatibility/2006">
          <mc:Choice Requires="x14">
            <control shapeId="3461" r:id="rId151" name="Spinner 389">
              <controlPr defaultSize="0" autoPict="0">
                <anchor moveWithCells="1" sizeWithCells="1">
                  <from>
                    <xdr:col>9</xdr:col>
                    <xdr:colOff>1219200</xdr:colOff>
                    <xdr:row>141</xdr:row>
                    <xdr:rowOff>0</xdr:rowOff>
                  </from>
                  <to>
                    <xdr:col>10</xdr:col>
                    <xdr:colOff>0</xdr:colOff>
                    <xdr:row>142</xdr:row>
                    <xdr:rowOff>12700</xdr:rowOff>
                  </to>
                </anchor>
              </controlPr>
            </control>
          </mc:Choice>
        </mc:AlternateContent>
        <mc:AlternateContent xmlns:mc="http://schemas.openxmlformats.org/markup-compatibility/2006">
          <mc:Choice Requires="x14">
            <control shapeId="3462" r:id="rId152" name="Spinner 390">
              <controlPr defaultSize="0" autoPict="0">
                <anchor moveWithCells="1" sizeWithCells="1">
                  <from>
                    <xdr:col>9</xdr:col>
                    <xdr:colOff>1219200</xdr:colOff>
                    <xdr:row>135</xdr:row>
                    <xdr:rowOff>0</xdr:rowOff>
                  </from>
                  <to>
                    <xdr:col>10</xdr:col>
                    <xdr:colOff>0</xdr:colOff>
                    <xdr:row>136</xdr:row>
                    <xdr:rowOff>12700</xdr:rowOff>
                  </to>
                </anchor>
              </controlPr>
            </control>
          </mc:Choice>
        </mc:AlternateContent>
        <mc:AlternateContent xmlns:mc="http://schemas.openxmlformats.org/markup-compatibility/2006">
          <mc:Choice Requires="x14">
            <control shapeId="3463" r:id="rId153" name="Spinner 391">
              <controlPr defaultSize="0" autoPict="0">
                <anchor moveWithCells="1" sizeWithCells="1">
                  <from>
                    <xdr:col>9</xdr:col>
                    <xdr:colOff>1219200</xdr:colOff>
                    <xdr:row>129</xdr:row>
                    <xdr:rowOff>0</xdr:rowOff>
                  </from>
                  <to>
                    <xdr:col>10</xdr:col>
                    <xdr:colOff>0</xdr:colOff>
                    <xdr:row>130</xdr:row>
                    <xdr:rowOff>12700</xdr:rowOff>
                  </to>
                </anchor>
              </controlPr>
            </control>
          </mc:Choice>
        </mc:AlternateContent>
        <mc:AlternateContent xmlns:mc="http://schemas.openxmlformats.org/markup-compatibility/2006">
          <mc:Choice Requires="x14">
            <control shapeId="3464" r:id="rId154" name="Spinner 392">
              <controlPr defaultSize="0" autoPict="0">
                <anchor moveWithCells="1" sizeWithCells="1">
                  <from>
                    <xdr:col>9</xdr:col>
                    <xdr:colOff>1219200</xdr:colOff>
                    <xdr:row>123</xdr:row>
                    <xdr:rowOff>0</xdr:rowOff>
                  </from>
                  <to>
                    <xdr:col>10</xdr:col>
                    <xdr:colOff>0</xdr:colOff>
                    <xdr:row>124</xdr:row>
                    <xdr:rowOff>12700</xdr:rowOff>
                  </to>
                </anchor>
              </controlPr>
            </control>
          </mc:Choice>
        </mc:AlternateContent>
        <mc:AlternateContent xmlns:mc="http://schemas.openxmlformats.org/markup-compatibility/2006">
          <mc:Choice Requires="x14">
            <control shapeId="3465" r:id="rId155" name="Spinner 393">
              <controlPr defaultSize="0" autoPict="0">
                <anchor moveWithCells="1" sizeWithCells="1">
                  <from>
                    <xdr:col>9</xdr:col>
                    <xdr:colOff>1219200</xdr:colOff>
                    <xdr:row>117</xdr:row>
                    <xdr:rowOff>0</xdr:rowOff>
                  </from>
                  <to>
                    <xdr:col>10</xdr:col>
                    <xdr:colOff>0</xdr:colOff>
                    <xdr:row>118</xdr:row>
                    <xdr:rowOff>12700</xdr:rowOff>
                  </to>
                </anchor>
              </controlPr>
            </control>
          </mc:Choice>
        </mc:AlternateContent>
        <mc:AlternateContent xmlns:mc="http://schemas.openxmlformats.org/markup-compatibility/2006">
          <mc:Choice Requires="x14">
            <control shapeId="3466" r:id="rId156" name="Spinner 394">
              <controlPr defaultSize="0" autoPict="0">
                <anchor moveWithCells="1" sizeWithCells="1">
                  <from>
                    <xdr:col>9</xdr:col>
                    <xdr:colOff>1219200</xdr:colOff>
                    <xdr:row>111</xdr:row>
                    <xdr:rowOff>0</xdr:rowOff>
                  </from>
                  <to>
                    <xdr:col>10</xdr:col>
                    <xdr:colOff>0</xdr:colOff>
                    <xdr:row>112</xdr:row>
                    <xdr:rowOff>12700</xdr:rowOff>
                  </to>
                </anchor>
              </controlPr>
            </control>
          </mc:Choice>
        </mc:AlternateContent>
        <mc:AlternateContent xmlns:mc="http://schemas.openxmlformats.org/markup-compatibility/2006">
          <mc:Choice Requires="x14">
            <control shapeId="3467" r:id="rId157" name="Spinner 395">
              <controlPr defaultSize="0" autoPict="0">
                <anchor moveWithCells="1" sizeWithCells="1">
                  <from>
                    <xdr:col>9</xdr:col>
                    <xdr:colOff>1219200</xdr:colOff>
                    <xdr:row>105</xdr:row>
                    <xdr:rowOff>0</xdr:rowOff>
                  </from>
                  <to>
                    <xdr:col>10</xdr:col>
                    <xdr:colOff>0</xdr:colOff>
                    <xdr:row>106</xdr:row>
                    <xdr:rowOff>12700</xdr:rowOff>
                  </to>
                </anchor>
              </controlPr>
            </control>
          </mc:Choice>
        </mc:AlternateContent>
        <mc:AlternateContent xmlns:mc="http://schemas.openxmlformats.org/markup-compatibility/2006">
          <mc:Choice Requires="x14">
            <control shapeId="3468" r:id="rId158" name="Spinner 396">
              <controlPr defaultSize="0" autoPict="0">
                <anchor moveWithCells="1" sizeWithCells="1">
                  <from>
                    <xdr:col>9</xdr:col>
                    <xdr:colOff>1219200</xdr:colOff>
                    <xdr:row>99</xdr:row>
                    <xdr:rowOff>0</xdr:rowOff>
                  </from>
                  <to>
                    <xdr:col>10</xdr:col>
                    <xdr:colOff>0</xdr:colOff>
                    <xdr:row>100</xdr:row>
                    <xdr:rowOff>12700</xdr:rowOff>
                  </to>
                </anchor>
              </controlPr>
            </control>
          </mc:Choice>
        </mc:AlternateContent>
        <mc:AlternateContent xmlns:mc="http://schemas.openxmlformats.org/markup-compatibility/2006">
          <mc:Choice Requires="x14">
            <control shapeId="3469" r:id="rId159" name="Spinner 397">
              <controlPr defaultSize="0" autoPict="0">
                <anchor moveWithCells="1" sizeWithCells="1">
                  <from>
                    <xdr:col>9</xdr:col>
                    <xdr:colOff>1219200</xdr:colOff>
                    <xdr:row>93</xdr:row>
                    <xdr:rowOff>0</xdr:rowOff>
                  </from>
                  <to>
                    <xdr:col>10</xdr:col>
                    <xdr:colOff>0</xdr:colOff>
                    <xdr:row>94</xdr:row>
                    <xdr:rowOff>12700</xdr:rowOff>
                  </to>
                </anchor>
              </controlPr>
            </control>
          </mc:Choice>
        </mc:AlternateContent>
        <mc:AlternateContent xmlns:mc="http://schemas.openxmlformats.org/markup-compatibility/2006">
          <mc:Choice Requires="x14">
            <control shapeId="3470" r:id="rId160" name="Spinner 398">
              <controlPr defaultSize="0" autoPict="0">
                <anchor moveWithCells="1" sizeWithCells="1">
                  <from>
                    <xdr:col>9</xdr:col>
                    <xdr:colOff>1219200</xdr:colOff>
                    <xdr:row>87</xdr:row>
                    <xdr:rowOff>0</xdr:rowOff>
                  </from>
                  <to>
                    <xdr:col>10</xdr:col>
                    <xdr:colOff>0</xdr:colOff>
                    <xdr:row>88</xdr:row>
                    <xdr:rowOff>12700</xdr:rowOff>
                  </to>
                </anchor>
              </controlPr>
            </control>
          </mc:Choice>
        </mc:AlternateContent>
        <mc:AlternateContent xmlns:mc="http://schemas.openxmlformats.org/markup-compatibility/2006">
          <mc:Choice Requires="x14">
            <control shapeId="3471" r:id="rId161" name="Spinner 399">
              <controlPr defaultSize="0" autoPict="0">
                <anchor moveWithCells="1" sizeWithCells="1">
                  <from>
                    <xdr:col>9</xdr:col>
                    <xdr:colOff>1219200</xdr:colOff>
                    <xdr:row>81</xdr:row>
                    <xdr:rowOff>0</xdr:rowOff>
                  </from>
                  <to>
                    <xdr:col>10</xdr:col>
                    <xdr:colOff>0</xdr:colOff>
                    <xdr:row>82</xdr:row>
                    <xdr:rowOff>12700</xdr:rowOff>
                  </to>
                </anchor>
              </controlPr>
            </control>
          </mc:Choice>
        </mc:AlternateContent>
        <mc:AlternateContent xmlns:mc="http://schemas.openxmlformats.org/markup-compatibility/2006">
          <mc:Choice Requires="x14">
            <control shapeId="3472" r:id="rId162" name="Spinner 400">
              <controlPr defaultSize="0" autoPict="0">
                <anchor moveWithCells="1" sizeWithCells="1">
                  <from>
                    <xdr:col>9</xdr:col>
                    <xdr:colOff>1219200</xdr:colOff>
                    <xdr:row>75</xdr:row>
                    <xdr:rowOff>0</xdr:rowOff>
                  </from>
                  <to>
                    <xdr:col>10</xdr:col>
                    <xdr:colOff>0</xdr:colOff>
                    <xdr:row>76</xdr:row>
                    <xdr:rowOff>12700</xdr:rowOff>
                  </to>
                </anchor>
              </controlPr>
            </control>
          </mc:Choice>
        </mc:AlternateContent>
        <mc:AlternateContent xmlns:mc="http://schemas.openxmlformats.org/markup-compatibility/2006">
          <mc:Choice Requires="x14">
            <control shapeId="3473" r:id="rId163" name="Spinner 401">
              <controlPr defaultSize="0" autoPict="0">
                <anchor moveWithCells="1" sizeWithCells="1">
                  <from>
                    <xdr:col>9</xdr:col>
                    <xdr:colOff>1219200</xdr:colOff>
                    <xdr:row>69</xdr:row>
                    <xdr:rowOff>0</xdr:rowOff>
                  </from>
                  <to>
                    <xdr:col>10</xdr:col>
                    <xdr:colOff>0</xdr:colOff>
                    <xdr:row>70</xdr:row>
                    <xdr:rowOff>12700</xdr:rowOff>
                  </to>
                </anchor>
              </controlPr>
            </control>
          </mc:Choice>
        </mc:AlternateContent>
        <mc:AlternateContent xmlns:mc="http://schemas.openxmlformats.org/markup-compatibility/2006">
          <mc:Choice Requires="x14">
            <control shapeId="3474" r:id="rId164" name="Spinner 402">
              <controlPr defaultSize="0" autoPict="0">
                <anchor moveWithCells="1" sizeWithCells="1">
                  <from>
                    <xdr:col>9</xdr:col>
                    <xdr:colOff>1219200</xdr:colOff>
                    <xdr:row>63</xdr:row>
                    <xdr:rowOff>0</xdr:rowOff>
                  </from>
                  <to>
                    <xdr:col>10</xdr:col>
                    <xdr:colOff>0</xdr:colOff>
                    <xdr:row>64</xdr:row>
                    <xdr:rowOff>12700</xdr:rowOff>
                  </to>
                </anchor>
              </controlPr>
            </control>
          </mc:Choice>
        </mc:AlternateContent>
        <mc:AlternateContent xmlns:mc="http://schemas.openxmlformats.org/markup-compatibility/2006">
          <mc:Choice Requires="x14">
            <control shapeId="3475" r:id="rId165" name="Spinner 403">
              <controlPr defaultSize="0" autoPict="0">
                <anchor moveWithCells="1" sizeWithCells="1">
                  <from>
                    <xdr:col>9</xdr:col>
                    <xdr:colOff>1219200</xdr:colOff>
                    <xdr:row>57</xdr:row>
                    <xdr:rowOff>0</xdr:rowOff>
                  </from>
                  <to>
                    <xdr:col>10</xdr:col>
                    <xdr:colOff>0</xdr:colOff>
                    <xdr:row>58</xdr:row>
                    <xdr:rowOff>12700</xdr:rowOff>
                  </to>
                </anchor>
              </controlPr>
            </control>
          </mc:Choice>
        </mc:AlternateContent>
        <mc:AlternateContent xmlns:mc="http://schemas.openxmlformats.org/markup-compatibility/2006">
          <mc:Choice Requires="x14">
            <control shapeId="3476" r:id="rId166" name="Spinner 404">
              <controlPr defaultSize="0" autoPict="0">
                <anchor moveWithCells="1" sizeWithCells="1">
                  <from>
                    <xdr:col>9</xdr:col>
                    <xdr:colOff>1219200</xdr:colOff>
                    <xdr:row>51</xdr:row>
                    <xdr:rowOff>0</xdr:rowOff>
                  </from>
                  <to>
                    <xdr:col>10</xdr:col>
                    <xdr:colOff>0</xdr:colOff>
                    <xdr:row>52</xdr:row>
                    <xdr:rowOff>12700</xdr:rowOff>
                  </to>
                </anchor>
              </controlPr>
            </control>
          </mc:Choice>
        </mc:AlternateContent>
        <mc:AlternateContent xmlns:mc="http://schemas.openxmlformats.org/markup-compatibility/2006">
          <mc:Choice Requires="x14">
            <control shapeId="3477" r:id="rId167" name="Spinner 405">
              <controlPr defaultSize="0" autoPict="0">
                <anchor moveWithCells="1" sizeWithCells="1">
                  <from>
                    <xdr:col>9</xdr:col>
                    <xdr:colOff>1219200</xdr:colOff>
                    <xdr:row>45</xdr:row>
                    <xdr:rowOff>0</xdr:rowOff>
                  </from>
                  <to>
                    <xdr:col>10</xdr:col>
                    <xdr:colOff>0</xdr:colOff>
                    <xdr:row>46</xdr:row>
                    <xdr:rowOff>12700</xdr:rowOff>
                  </to>
                </anchor>
              </controlPr>
            </control>
          </mc:Choice>
        </mc:AlternateContent>
        <mc:AlternateContent xmlns:mc="http://schemas.openxmlformats.org/markup-compatibility/2006">
          <mc:Choice Requires="x14">
            <control shapeId="3478" r:id="rId168" name="Spinner 406">
              <controlPr defaultSize="0" autoPict="0">
                <anchor moveWithCells="1" sizeWithCells="1">
                  <from>
                    <xdr:col>9</xdr:col>
                    <xdr:colOff>1219200</xdr:colOff>
                    <xdr:row>39</xdr:row>
                    <xdr:rowOff>0</xdr:rowOff>
                  </from>
                  <to>
                    <xdr:col>10</xdr:col>
                    <xdr:colOff>0</xdr:colOff>
                    <xdr:row>40</xdr:row>
                    <xdr:rowOff>12700</xdr:rowOff>
                  </to>
                </anchor>
              </controlPr>
            </control>
          </mc:Choice>
        </mc:AlternateContent>
        <mc:AlternateContent xmlns:mc="http://schemas.openxmlformats.org/markup-compatibility/2006">
          <mc:Choice Requires="x14">
            <control shapeId="3479" r:id="rId169" name="Spinner 407">
              <controlPr defaultSize="0" autoPict="0">
                <anchor moveWithCells="1" sizeWithCells="1">
                  <from>
                    <xdr:col>9</xdr:col>
                    <xdr:colOff>1219200</xdr:colOff>
                    <xdr:row>33</xdr:row>
                    <xdr:rowOff>0</xdr:rowOff>
                  </from>
                  <to>
                    <xdr:col>10</xdr:col>
                    <xdr:colOff>0</xdr:colOff>
                    <xdr:row>34</xdr:row>
                    <xdr:rowOff>12700</xdr:rowOff>
                  </to>
                </anchor>
              </controlPr>
            </control>
          </mc:Choice>
        </mc:AlternateContent>
        <mc:AlternateContent xmlns:mc="http://schemas.openxmlformats.org/markup-compatibility/2006">
          <mc:Choice Requires="x14">
            <control shapeId="3480" r:id="rId170" name="Spinner 408">
              <controlPr defaultSize="0" autoPict="0">
                <anchor moveWithCells="1" sizeWithCells="1">
                  <from>
                    <xdr:col>9</xdr:col>
                    <xdr:colOff>1219200</xdr:colOff>
                    <xdr:row>27</xdr:row>
                    <xdr:rowOff>0</xdr:rowOff>
                  </from>
                  <to>
                    <xdr:col>10</xdr:col>
                    <xdr:colOff>0</xdr:colOff>
                    <xdr:row>28</xdr:row>
                    <xdr:rowOff>12700</xdr:rowOff>
                  </to>
                </anchor>
              </controlPr>
            </control>
          </mc:Choice>
        </mc:AlternateContent>
        <mc:AlternateContent xmlns:mc="http://schemas.openxmlformats.org/markup-compatibility/2006">
          <mc:Choice Requires="x14">
            <control shapeId="3485" r:id="rId171" name="Drop Down 413">
              <controlPr defaultSize="0" autoLine="0" autoPict="0">
                <anchor moveWithCells="1">
                  <from>
                    <xdr:col>9</xdr:col>
                    <xdr:colOff>0</xdr:colOff>
                    <xdr:row>16</xdr:row>
                    <xdr:rowOff>0</xdr:rowOff>
                  </from>
                  <to>
                    <xdr:col>12</xdr:col>
                    <xdr:colOff>0</xdr:colOff>
                    <xdr:row>16</xdr:row>
                    <xdr:rowOff>254000</xdr:rowOff>
                  </to>
                </anchor>
              </controlPr>
            </control>
          </mc:Choice>
        </mc:AlternateContent>
        <mc:AlternateContent xmlns:mc="http://schemas.openxmlformats.org/markup-compatibility/2006">
          <mc:Choice Requires="x14">
            <control shapeId="3486" r:id="rId172" name="Drop Down 414">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487" r:id="rId173" name="Drop Down -1023">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488" r:id="rId174" name="Drop Down 416">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489" r:id="rId175" name="Drop Down 417">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490" r:id="rId176" name="Drop Down 418">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491" r:id="rId177" name="Drop Down 419">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492" r:id="rId178" name="Drop Down 420">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493" r:id="rId179" name="Drop Down 421">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494" r:id="rId180" name="Drop Down 422">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495" r:id="rId181" name="Drop Down 423">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496" r:id="rId182" name="Drop Down 424">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497" r:id="rId183" name="Drop Down 425">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498" r:id="rId184" name="Drop Down 426">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499" r:id="rId185" name="Drop Down 427">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00" r:id="rId186" name="Drop Down 428">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01" r:id="rId187" name="Drop Down 429">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02" r:id="rId188" name="Drop Down 430">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03" r:id="rId189" name="Drop Down 431">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04" r:id="rId190" name="Drop Down 432">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05" r:id="rId191" name="Drop Down 433">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06" r:id="rId192" name="Drop Down 434">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07" r:id="rId193" name="Drop Down 435">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08" r:id="rId194" name="Drop Down 436">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09" r:id="rId195" name="Drop Down 437">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10" r:id="rId196" name="Drop Down 438">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11" r:id="rId197" name="Drop Down 439">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12" r:id="rId198" name="Drop Down 440">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13" r:id="rId199" name="Drop Down 441">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14" r:id="rId200" name="Drop Down 442">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15" r:id="rId201" name="Drop Down 443">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16" r:id="rId202" name="Drop Down 444">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17" r:id="rId203" name="Drop Down 445">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18" r:id="rId204" name="Drop Down 446">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19" r:id="rId205" name="Drop Down 447">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20" r:id="rId206" name="Drop Down 448">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21" r:id="rId207" name="Drop Down 449">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22" r:id="rId208" name="Drop Down 450">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23" r:id="rId209" name="Drop Down 451">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24" r:id="rId210" name="Drop Down 452">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25" r:id="rId211" name="Drop Down 453">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26" r:id="rId212" name="Drop Down 454">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27" r:id="rId213" name="Drop Down 455">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28" r:id="rId214" name="Drop Down 456">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29" r:id="rId215" name="Drop Down 457">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30" r:id="rId216" name="Drop Down 458">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31" r:id="rId217" name="Drop Down 459">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32" r:id="rId218" name="Drop Down 460">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33" r:id="rId219" name="Drop Down 461">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34" r:id="rId220" name="Drop Down 462">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35" r:id="rId221" name="Drop Down 463">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36" r:id="rId222" name="Drop Down 464">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37" r:id="rId223" name="Drop Down 465">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38" r:id="rId224" name="Drop Down 466">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39" r:id="rId225" name="Drop Down 467">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40" r:id="rId226" name="Drop Down 468">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41" r:id="rId227" name="Drop Down 469">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42" r:id="rId228" name="Drop Down 470">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43" r:id="rId229" name="Drop Down 471">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44" r:id="rId230" name="Drop Down 472">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45" r:id="rId231" name="Drop Down 473">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46" r:id="rId232" name="Drop Down 474">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47" r:id="rId233" name="Drop Down 475">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48" r:id="rId234" name="Drop Down 476">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49" r:id="rId235" name="Drop Down 477">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50" r:id="rId236" name="Drop Down 478">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51" r:id="rId237" name="Drop Down 479">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52" r:id="rId238" name="Drop Down 480">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53" r:id="rId239" name="Drop Down 481">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54" r:id="rId240" name="Drop Down 482">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55" r:id="rId241" name="Drop Down 483">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56" r:id="rId242" name="Drop Down 484">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57" r:id="rId243" name="Drop Down 485">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58" r:id="rId244" name="Drop Down 486">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59" r:id="rId245" name="Drop Down 487">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60" r:id="rId246" name="Drop Down 488">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61" r:id="rId247" name="Drop Down 489">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62" r:id="rId248" name="Drop Down 490">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63" r:id="rId249" name="Drop Down 491">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64" r:id="rId250" name="Drop Down 492">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65" r:id="rId251" name="Drop Down 493">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66" r:id="rId252" name="Drop Down 494">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67" r:id="rId253" name="Drop Down 495">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68" r:id="rId254" name="Drop Down 496">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69" r:id="rId255" name="Drop Down 497">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70" r:id="rId256" name="Drop Down 498">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71" r:id="rId257" name="Drop Down 499">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72" r:id="rId258" name="Drop Down 500">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73" r:id="rId259" name="Drop Down 501">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74" r:id="rId260" name="Drop Down 502">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75" r:id="rId261" name="Drop Down 503">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76" r:id="rId262" name="Drop Down 504">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77" r:id="rId263" name="Drop Down 505">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78" r:id="rId264" name="Drop Down 506">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79" r:id="rId265" name="Drop Down 507">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80" r:id="rId266" name="Drop Down 508">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81" r:id="rId267" name="Drop Down 509">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82" r:id="rId268" name="Drop Down 510">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83" r:id="rId269" name="Drop Down 511">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84" r:id="rId270" name="Drop Down 512">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85" r:id="rId271" name="Drop Down 513">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3586" r:id="rId272" name="Drop Down 514">
              <controlPr defaultSize="0" autoLine="0" autoPict="0">
                <anchor moveWithCells="1">
                  <from>
                    <xdr:col>3</xdr:col>
                    <xdr:colOff>0</xdr:colOff>
                    <xdr:row>19</xdr:row>
                    <xdr:rowOff>0</xdr:rowOff>
                  </from>
                  <to>
                    <xdr:col>5</xdr:col>
                    <xdr:colOff>0</xdr:colOff>
                    <xdr:row>19</xdr:row>
                    <xdr:rowOff>254000</xdr:rowOff>
                  </to>
                </anchor>
              </controlPr>
            </control>
          </mc:Choice>
        </mc:AlternateContent>
        <mc:AlternateContent xmlns:mc="http://schemas.openxmlformats.org/markup-compatibility/2006">
          <mc:Choice Requires="x14">
            <control shapeId="2" r:id="rId273" name="Drop Down -1022">
              <controlPr defaultSize="0" autoLine="0" autoPict="0">
                <anchor moveWithCells="1">
                  <from>
                    <xdr:col>3</xdr:col>
                    <xdr:colOff>0</xdr:colOff>
                    <xdr:row>19</xdr:row>
                    <xdr:rowOff>0</xdr:rowOff>
                  </from>
                  <to>
                    <xdr:col>5</xdr:col>
                    <xdr:colOff>0</xdr:colOff>
                    <xdr:row>19</xdr:row>
                    <xdr:rowOff>254000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45"/>
  <sheetViews>
    <sheetView showGridLines="0" showRowColHeaders="0" workbookViewId="0">
      <selection activeCell="A8" sqref="A8:E9"/>
    </sheetView>
  </sheetViews>
  <sheetFormatPr baseColWidth="10" defaultColWidth="12.83203125" defaultRowHeight="20" customHeight="1"/>
  <cols>
    <col min="1" max="1" width="7.33203125" style="72" customWidth="1"/>
    <col min="2" max="2" width="18.83203125" style="72" customWidth="1"/>
    <col min="3" max="3" width="15.1640625" style="72" customWidth="1"/>
    <col min="4" max="4" width="12.83203125" style="72"/>
    <col min="5" max="5" width="25" style="72" customWidth="1"/>
    <col min="6" max="9" width="12.83203125" style="158"/>
    <col min="10" max="10" width="19" style="158" customWidth="1"/>
    <col min="11" max="11" width="12.83203125" style="158"/>
    <col min="12" max="16384" width="12.83203125" style="72"/>
  </cols>
  <sheetData>
    <row r="1" spans="1:56" ht="20" customHeight="1">
      <c r="A1" s="342" t="s">
        <v>518</v>
      </c>
      <c r="B1" s="342"/>
      <c r="C1" s="342"/>
      <c r="D1" s="342"/>
      <c r="E1" s="343"/>
      <c r="F1" s="175" t="str">
        <f>CHOOSE(F20,"",F21,F22,F23,F24,F25,F26,F27,F28,F29,F30,F31,F32,F33,F34,F35,F36,F37)</f>
        <v/>
      </c>
      <c r="G1" s="151" t="str">
        <f>CHOOSE(G15,"",G16,G17,G18,G19,G20,G21,G22,G23,G24,G25,G26,G27)</f>
        <v/>
      </c>
      <c r="H1" s="151" t="str">
        <f>CHOOSE(H7,"","",H8,H9,H10)</f>
        <v/>
      </c>
      <c r="I1" s="151" t="str">
        <f>CHOOSE(I13,"","",I14,I15,I16,I17,I18,I19,I20,I21,I22)</f>
        <v/>
      </c>
      <c r="J1" s="68" t="str">
        <f>CONCATENATE(C3," ",C4)</f>
        <v xml:space="preserve"> </v>
      </c>
      <c r="K1" s="68" t="s">
        <v>578</v>
      </c>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row>
    <row r="2" spans="1:56" ht="20" customHeight="1">
      <c r="A2" s="331" t="s">
        <v>406</v>
      </c>
      <c r="B2" s="332"/>
      <c r="C2" s="333"/>
      <c r="D2" s="333"/>
      <c r="E2" s="334"/>
      <c r="F2" s="176" t="s">
        <v>388</v>
      </c>
      <c r="G2" s="151" t="s">
        <v>388</v>
      </c>
      <c r="H2" s="151" t="s">
        <v>389</v>
      </c>
      <c r="I2" s="151" t="s">
        <v>390</v>
      </c>
      <c r="J2" s="68" t="str">
        <f>IF(C5&lt;&gt;"",C5,"")</f>
        <v/>
      </c>
      <c r="K2" s="68" t="s">
        <v>579</v>
      </c>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row>
    <row r="3" spans="1:56" ht="20" customHeight="1">
      <c r="A3" s="145" t="s">
        <v>449</v>
      </c>
      <c r="B3" s="150" t="s">
        <v>450</v>
      </c>
      <c r="C3" s="344"/>
      <c r="D3" s="345"/>
      <c r="E3" s="346"/>
      <c r="F3" s="176" t="s">
        <v>0</v>
      </c>
      <c r="G3" s="151">
        <v>1</v>
      </c>
      <c r="H3" s="153">
        <v>0</v>
      </c>
      <c r="I3" s="153" t="s">
        <v>71</v>
      </c>
      <c r="J3" s="68" t="str">
        <f>CONCATENATE(F1,G1,H1,I1)</f>
        <v/>
      </c>
      <c r="K3" s="68" t="s">
        <v>688</v>
      </c>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row>
    <row r="4" spans="1:56" ht="20" customHeight="1">
      <c r="A4" s="347" t="s">
        <v>695</v>
      </c>
      <c r="B4" s="154" t="s">
        <v>696</v>
      </c>
      <c r="C4" s="349"/>
      <c r="D4" s="350"/>
      <c r="E4" s="351"/>
      <c r="F4" s="176" t="s">
        <v>1</v>
      </c>
      <c r="G4" s="151">
        <v>2</v>
      </c>
      <c r="H4" s="153">
        <v>1</v>
      </c>
      <c r="I4" s="153" t="s">
        <v>72</v>
      </c>
      <c r="J4" s="68"/>
      <c r="K4" s="6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row>
    <row r="5" spans="1:56" ht="20" customHeight="1">
      <c r="A5" s="348"/>
      <c r="B5" s="150" t="s">
        <v>697</v>
      </c>
      <c r="C5" s="344"/>
      <c r="D5" s="345"/>
      <c r="E5" s="352"/>
      <c r="F5" s="176" t="s">
        <v>2</v>
      </c>
      <c r="G5" s="151">
        <v>3</v>
      </c>
      <c r="H5" s="153">
        <v>2</v>
      </c>
      <c r="I5" s="153" t="s">
        <v>101</v>
      </c>
      <c r="J5" s="68"/>
      <c r="K5" s="6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row>
    <row r="6" spans="1:56" ht="20" customHeight="1">
      <c r="A6" s="331" t="s">
        <v>681</v>
      </c>
      <c r="B6" s="332"/>
      <c r="C6" s="333"/>
      <c r="D6" s="333"/>
      <c r="E6" s="334"/>
      <c r="F6" s="176" t="s">
        <v>3</v>
      </c>
      <c r="G6" s="151">
        <v>4</v>
      </c>
      <c r="H6" s="153">
        <v>3</v>
      </c>
      <c r="I6" s="153" t="s">
        <v>26</v>
      </c>
      <c r="J6" s="68"/>
      <c r="K6" s="6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row>
    <row r="7" spans="1:56" ht="20" customHeight="1">
      <c r="A7" s="335" t="s">
        <v>682</v>
      </c>
      <c r="B7" s="336"/>
      <c r="C7" s="155" t="s">
        <v>691</v>
      </c>
      <c r="D7" s="156" t="s">
        <v>451</v>
      </c>
      <c r="E7" s="157" t="s">
        <v>452</v>
      </c>
      <c r="F7" s="176" t="s">
        <v>4</v>
      </c>
      <c r="G7" s="151">
        <v>5</v>
      </c>
      <c r="H7" s="152">
        <v>1</v>
      </c>
      <c r="I7" s="153" t="s">
        <v>27</v>
      </c>
      <c r="J7" s="68"/>
      <c r="K7" s="6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row>
    <row r="8" spans="1:56" ht="20" customHeight="1">
      <c r="A8" s="337" t="s">
        <v>453</v>
      </c>
      <c r="B8" s="338"/>
      <c r="C8" s="338"/>
      <c r="D8" s="338"/>
      <c r="E8" s="339"/>
      <c r="F8" s="176" t="s">
        <v>5</v>
      </c>
      <c r="G8" s="151">
        <v>6</v>
      </c>
      <c r="H8" s="151" t="s">
        <v>602</v>
      </c>
      <c r="I8" s="153" t="s">
        <v>28</v>
      </c>
      <c r="J8" s="68"/>
      <c r="K8" s="6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row>
    <row r="9" spans="1:56" ht="20" customHeight="1">
      <c r="A9" s="340"/>
      <c r="B9" s="340"/>
      <c r="C9" s="340"/>
      <c r="D9" s="340"/>
      <c r="E9" s="341"/>
      <c r="F9" s="176" t="s">
        <v>6</v>
      </c>
      <c r="G9" s="151">
        <v>7</v>
      </c>
      <c r="H9" s="151" t="s">
        <v>603</v>
      </c>
      <c r="I9" s="153" t="s">
        <v>29</v>
      </c>
      <c r="J9" s="68"/>
      <c r="K9" s="6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row>
    <row r="10" spans="1:56" s="158" customFormat="1" ht="20" customHeight="1">
      <c r="A10" s="68"/>
      <c r="B10" s="68"/>
      <c r="C10" s="68"/>
      <c r="D10" s="68"/>
      <c r="E10" s="68"/>
      <c r="F10" s="176" t="s">
        <v>7</v>
      </c>
      <c r="G10" s="151">
        <v>8</v>
      </c>
      <c r="H10" s="151" t="s">
        <v>604</v>
      </c>
      <c r="I10" s="153" t="s">
        <v>30</v>
      </c>
      <c r="J10" s="68"/>
      <c r="K10" s="68"/>
    </row>
    <row r="11" spans="1:56" s="158" customFormat="1" ht="20" customHeight="1">
      <c r="A11" s="68" t="str">
        <f>IF(AND(DATA!$CA$99&gt;1,C3=""),C11,"")</f>
        <v/>
      </c>
      <c r="B11" s="68"/>
      <c r="C11" s="70" t="s">
        <v>686</v>
      </c>
      <c r="D11" s="68" t="s">
        <v>580</v>
      </c>
      <c r="E11" s="68"/>
      <c r="F11" s="176" t="s">
        <v>8</v>
      </c>
      <c r="G11" s="151">
        <v>9</v>
      </c>
      <c r="H11" s="151"/>
      <c r="I11" s="153" t="s">
        <v>31</v>
      </c>
      <c r="J11" s="68"/>
      <c r="K11" s="68"/>
    </row>
    <row r="12" spans="1:56" s="158" customFormat="1" ht="20" customHeight="1">
      <c r="A12" s="68" t="str">
        <f>IF(AND(DATA!$CA$99&gt;1,C4=""),C12,"")</f>
        <v/>
      </c>
      <c r="B12" s="68"/>
      <c r="C12" s="70" t="s">
        <v>590</v>
      </c>
      <c r="D12" s="68" t="s">
        <v>687</v>
      </c>
      <c r="E12" s="68"/>
      <c r="F12" s="176" t="s">
        <v>9</v>
      </c>
      <c r="G12" s="151">
        <v>10</v>
      </c>
      <c r="H12" s="151"/>
      <c r="I12" s="153" t="s">
        <v>32</v>
      </c>
      <c r="J12" s="68"/>
      <c r="K12" s="68"/>
    </row>
    <row r="13" spans="1:56" s="158" customFormat="1" ht="20" customHeight="1">
      <c r="A13" s="68" t="str">
        <f>IF(AND(DATA!$CA$99&gt;1,C5=""),C13,"")</f>
        <v/>
      </c>
      <c r="B13" s="68"/>
      <c r="C13" s="70" t="s">
        <v>591</v>
      </c>
      <c r="D13" s="68" t="s">
        <v>118</v>
      </c>
      <c r="E13" s="68"/>
      <c r="F13" s="176" t="s">
        <v>10</v>
      </c>
      <c r="G13" s="151">
        <v>11</v>
      </c>
      <c r="H13" s="151"/>
      <c r="I13" s="152">
        <v>1</v>
      </c>
      <c r="J13" s="68"/>
      <c r="K13" s="68"/>
    </row>
    <row r="14" spans="1:56" s="158" customFormat="1" ht="20" customHeight="1">
      <c r="A14" s="68" t="str">
        <f>IF(AND(DATA!$CA$99&gt;1,F20=1),C14,"")</f>
        <v/>
      </c>
      <c r="B14" s="68"/>
      <c r="C14" s="70" t="s">
        <v>648</v>
      </c>
      <c r="D14" s="68" t="s">
        <v>647</v>
      </c>
      <c r="E14" s="68"/>
      <c r="F14" s="176" t="s">
        <v>11</v>
      </c>
      <c r="G14" s="151">
        <v>12</v>
      </c>
      <c r="H14" s="151"/>
      <c r="I14" s="151" t="s">
        <v>33</v>
      </c>
      <c r="J14" s="68"/>
      <c r="K14" s="68"/>
    </row>
    <row r="15" spans="1:56" s="158" customFormat="1" ht="20" customHeight="1">
      <c r="A15" s="68" t="str">
        <f>IF(AND(DATA!$CA$99&gt;1,G15=1),C15,"")</f>
        <v/>
      </c>
      <c r="B15" s="68"/>
      <c r="C15" s="70" t="s">
        <v>606</v>
      </c>
      <c r="D15" s="68" t="s">
        <v>605</v>
      </c>
      <c r="E15" s="68"/>
      <c r="F15" s="176" t="s">
        <v>12</v>
      </c>
      <c r="G15" s="152">
        <v>1</v>
      </c>
      <c r="H15" s="151"/>
      <c r="I15" s="151" t="s">
        <v>34</v>
      </c>
      <c r="J15" s="68"/>
      <c r="K15" s="68"/>
      <c r="BD15" s="158">
        <v>1</v>
      </c>
    </row>
    <row r="16" spans="1:56" s="158" customFormat="1" ht="20" customHeight="1">
      <c r="A16" s="68" t="str">
        <f>IF(AND(DATA!$CA$99&gt;1,I13=1),C16,"")</f>
        <v/>
      </c>
      <c r="B16" s="68"/>
      <c r="C16" s="70" t="s">
        <v>513</v>
      </c>
      <c r="D16" s="68" t="s">
        <v>607</v>
      </c>
      <c r="E16" s="68"/>
      <c r="F16" s="176" t="s">
        <v>777</v>
      </c>
      <c r="G16" s="151" t="s">
        <v>358</v>
      </c>
      <c r="H16" s="151"/>
      <c r="I16" s="151" t="s">
        <v>35</v>
      </c>
      <c r="J16" s="68"/>
      <c r="K16" s="68"/>
    </row>
    <row r="17" spans="1:9" s="158" customFormat="1" ht="20" customHeight="1">
      <c r="A17" s="68"/>
      <c r="B17" s="68"/>
      <c r="C17" s="68"/>
      <c r="D17" s="68"/>
      <c r="E17" s="68"/>
      <c r="F17" s="176" t="s">
        <v>778</v>
      </c>
      <c r="G17" s="151" t="s">
        <v>359</v>
      </c>
      <c r="H17" s="151"/>
      <c r="I17" s="151" t="s">
        <v>36</v>
      </c>
    </row>
    <row r="18" spans="1:9" s="158" customFormat="1" ht="20" customHeight="1">
      <c r="A18" s="68"/>
      <c r="B18" s="68"/>
      <c r="C18" s="68"/>
      <c r="D18" s="68"/>
      <c r="E18" s="68"/>
      <c r="F18" s="176" t="s">
        <v>779</v>
      </c>
      <c r="G18" s="151" t="s">
        <v>360</v>
      </c>
      <c r="H18" s="151"/>
      <c r="I18" s="151" t="s">
        <v>37</v>
      </c>
    </row>
    <row r="19" spans="1:9" s="158" customFormat="1" ht="20" customHeight="1">
      <c r="A19" s="68"/>
      <c r="B19" s="68"/>
      <c r="C19" s="68"/>
      <c r="D19" s="68"/>
      <c r="E19" s="68"/>
      <c r="F19" s="176" t="s">
        <v>780</v>
      </c>
      <c r="G19" s="151" t="s">
        <v>361</v>
      </c>
      <c r="H19" s="151"/>
      <c r="I19" s="151" t="s">
        <v>38</v>
      </c>
    </row>
    <row r="20" spans="1:9" s="158" customFormat="1" ht="20" customHeight="1">
      <c r="A20" s="68"/>
      <c r="B20" s="68"/>
      <c r="C20" s="68"/>
      <c r="D20" s="68"/>
      <c r="E20" s="68"/>
      <c r="F20" s="177">
        <v>1</v>
      </c>
      <c r="G20" s="151" t="s">
        <v>362</v>
      </c>
      <c r="H20" s="151"/>
      <c r="I20" s="151" t="s">
        <v>39</v>
      </c>
    </row>
    <row r="21" spans="1:9" s="158" customFormat="1" ht="20" customHeight="1">
      <c r="A21" s="68"/>
      <c r="B21" s="68"/>
      <c r="C21" s="68"/>
      <c r="D21" s="68"/>
      <c r="E21" s="68"/>
      <c r="F21" s="176" t="s">
        <v>13</v>
      </c>
      <c r="G21" s="151" t="s">
        <v>444</v>
      </c>
      <c r="H21" s="151"/>
      <c r="I21" s="151" t="s">
        <v>40</v>
      </c>
    </row>
    <row r="22" spans="1:9" s="158" customFormat="1" ht="20" customHeight="1">
      <c r="A22" s="68"/>
      <c r="B22" s="68"/>
      <c r="C22" s="68"/>
      <c r="D22" s="68"/>
      <c r="E22" s="68"/>
      <c r="F22" s="176" t="s">
        <v>14</v>
      </c>
      <c r="G22" s="151" t="s">
        <v>445</v>
      </c>
      <c r="H22" s="151"/>
      <c r="I22" s="151" t="s">
        <v>41</v>
      </c>
    </row>
    <row r="23" spans="1:9" s="158" customFormat="1" ht="20" customHeight="1">
      <c r="A23" s="68"/>
      <c r="B23" s="68"/>
      <c r="C23" s="68"/>
      <c r="D23" s="68"/>
      <c r="E23" s="68"/>
      <c r="F23" s="176" t="s">
        <v>15</v>
      </c>
      <c r="G23" s="151" t="s">
        <v>317</v>
      </c>
      <c r="H23" s="151"/>
      <c r="I23" s="151"/>
    </row>
    <row r="24" spans="1:9" s="158" customFormat="1" ht="20" customHeight="1">
      <c r="A24" s="68"/>
      <c r="B24" s="68"/>
      <c r="C24" s="68"/>
      <c r="D24" s="68"/>
      <c r="E24" s="68"/>
      <c r="F24" s="176" t="s">
        <v>16</v>
      </c>
      <c r="G24" s="151" t="s">
        <v>318</v>
      </c>
      <c r="H24" s="151"/>
      <c r="I24" s="151"/>
    </row>
    <row r="25" spans="1:9" s="158" customFormat="1" ht="20" customHeight="1">
      <c r="A25" s="68"/>
      <c r="B25" s="68"/>
      <c r="C25" s="68"/>
      <c r="D25" s="68"/>
      <c r="E25" s="68"/>
      <c r="F25" s="176" t="s">
        <v>17</v>
      </c>
      <c r="G25" s="151" t="s">
        <v>319</v>
      </c>
      <c r="H25" s="151"/>
      <c r="I25" s="151"/>
    </row>
    <row r="26" spans="1:9" s="158" customFormat="1" ht="20" customHeight="1">
      <c r="A26" s="68"/>
      <c r="B26" s="68"/>
      <c r="C26" s="68"/>
      <c r="D26" s="68"/>
      <c r="E26" s="68"/>
      <c r="F26" s="176" t="s">
        <v>18</v>
      </c>
      <c r="G26" s="151" t="s">
        <v>320</v>
      </c>
      <c r="H26" s="151"/>
      <c r="I26" s="151"/>
    </row>
    <row r="27" spans="1:9" s="158" customFormat="1" ht="20" customHeight="1">
      <c r="A27" s="68"/>
      <c r="B27" s="68"/>
      <c r="C27" s="68"/>
      <c r="D27" s="68"/>
      <c r="E27" s="68"/>
      <c r="F27" s="176" t="s">
        <v>19</v>
      </c>
      <c r="G27" s="151" t="s">
        <v>321</v>
      </c>
      <c r="H27" s="151"/>
      <c r="I27" s="151"/>
    </row>
    <row r="28" spans="1:9" s="158" customFormat="1" ht="20" customHeight="1">
      <c r="A28" s="68"/>
      <c r="B28" s="68"/>
      <c r="C28" s="68"/>
      <c r="D28" s="68"/>
      <c r="E28" s="68"/>
      <c r="F28" s="176" t="s">
        <v>20</v>
      </c>
      <c r="G28" s="151"/>
      <c r="H28" s="151"/>
      <c r="I28" s="151"/>
    </row>
    <row r="29" spans="1:9" s="158" customFormat="1" ht="20" customHeight="1">
      <c r="A29" s="68"/>
      <c r="B29" s="68"/>
      <c r="C29" s="68"/>
      <c r="D29" s="68"/>
      <c r="E29" s="68"/>
      <c r="F29" s="176" t="s">
        <v>21</v>
      </c>
      <c r="G29" s="151"/>
      <c r="H29" s="151"/>
      <c r="I29" s="151"/>
    </row>
    <row r="30" spans="1:9" s="158" customFormat="1" ht="20" customHeight="1">
      <c r="A30" s="68"/>
      <c r="B30" s="68"/>
      <c r="C30" s="68"/>
      <c r="D30" s="68"/>
      <c r="E30" s="68"/>
      <c r="F30" s="176" t="s">
        <v>22</v>
      </c>
      <c r="G30" s="151"/>
      <c r="H30" s="151"/>
      <c r="I30" s="151"/>
    </row>
    <row r="31" spans="1:9" s="158" customFormat="1" ht="20" customHeight="1">
      <c r="A31" s="68"/>
      <c r="B31" s="68"/>
      <c r="C31" s="68"/>
      <c r="D31" s="68"/>
      <c r="E31" s="68"/>
      <c r="F31" s="176" t="s">
        <v>23</v>
      </c>
      <c r="G31" s="151"/>
      <c r="H31" s="151"/>
      <c r="I31" s="151"/>
    </row>
    <row r="32" spans="1:9" s="158" customFormat="1" ht="20" customHeight="1">
      <c r="A32" s="68"/>
      <c r="B32" s="68"/>
      <c r="C32" s="68"/>
      <c r="D32" s="68"/>
      <c r="E32" s="68"/>
      <c r="F32" s="176" t="s">
        <v>24</v>
      </c>
      <c r="G32" s="151"/>
      <c r="H32" s="151"/>
      <c r="I32" s="151"/>
    </row>
    <row r="33" spans="1:11" s="158" customFormat="1" ht="20" customHeight="1">
      <c r="A33" s="68"/>
      <c r="B33" s="68"/>
      <c r="C33" s="68"/>
      <c r="D33" s="68"/>
      <c r="E33" s="68"/>
      <c r="F33" s="176" t="s">
        <v>25</v>
      </c>
      <c r="G33" s="151"/>
      <c r="H33" s="151"/>
      <c r="I33" s="151"/>
    </row>
    <row r="34" spans="1:11" s="158" customFormat="1" ht="20" customHeight="1">
      <c r="A34" s="68"/>
      <c r="B34" s="68"/>
      <c r="C34" s="68"/>
      <c r="D34" s="68"/>
      <c r="E34" s="68"/>
      <c r="F34" s="176" t="s">
        <v>781</v>
      </c>
      <c r="G34" s="151"/>
      <c r="H34" s="151"/>
      <c r="I34" s="151"/>
    </row>
    <row r="35" spans="1:11" s="158" customFormat="1" ht="20" customHeight="1">
      <c r="A35" s="68"/>
      <c r="B35" s="68"/>
      <c r="C35" s="68"/>
      <c r="D35" s="68"/>
      <c r="E35" s="68"/>
      <c r="F35" s="176" t="s">
        <v>782</v>
      </c>
      <c r="G35" s="151"/>
      <c r="H35" s="151"/>
      <c r="I35" s="151"/>
    </row>
    <row r="36" spans="1:11" s="158" customFormat="1" ht="20" customHeight="1">
      <c r="A36" s="68"/>
      <c r="B36" s="68"/>
      <c r="C36" s="68"/>
      <c r="D36" s="68"/>
      <c r="E36" s="68"/>
      <c r="F36" s="176" t="s">
        <v>783</v>
      </c>
      <c r="G36" s="151"/>
      <c r="H36" s="151"/>
      <c r="I36" s="151"/>
    </row>
    <row r="37" spans="1:11" s="158" customFormat="1" ht="20" customHeight="1">
      <c r="A37" s="68"/>
      <c r="B37" s="68"/>
      <c r="C37" s="68"/>
      <c r="D37" s="68"/>
      <c r="E37" s="68"/>
      <c r="F37" s="176" t="s">
        <v>784</v>
      </c>
      <c r="G37" s="151"/>
      <c r="H37" s="151"/>
      <c r="I37" s="151"/>
    </row>
    <row r="38" spans="1:11" s="158" customFormat="1" ht="20" customHeight="1">
      <c r="A38" s="68"/>
      <c r="B38" s="68"/>
      <c r="C38" s="68"/>
      <c r="D38" s="68"/>
      <c r="E38" s="68"/>
      <c r="F38" s="175"/>
      <c r="G38" s="151"/>
      <c r="H38" s="151"/>
      <c r="I38" s="151"/>
    </row>
    <row r="39" spans="1:11" s="158" customFormat="1" ht="20" customHeight="1"/>
    <row r="40" spans="1:11" s="158" customFormat="1" ht="20" customHeight="1"/>
    <row r="41" spans="1:11" s="158" customFormat="1" ht="20" customHeight="1"/>
    <row r="42" spans="1:11" s="158" customFormat="1" ht="20" customHeight="1"/>
    <row r="43" spans="1:11" s="158" customFormat="1" ht="20" customHeight="1">
      <c r="H43" s="160"/>
      <c r="I43" s="160"/>
      <c r="J43" s="160"/>
      <c r="K43" s="160"/>
    </row>
    <row r="44" spans="1:11" s="158" customFormat="1" ht="20" customHeight="1">
      <c r="H44" s="160"/>
      <c r="I44" s="160"/>
      <c r="J44" s="160"/>
      <c r="K44" s="160"/>
    </row>
    <row r="45" spans="1:11" ht="20" customHeight="1">
      <c r="H45" s="160"/>
      <c r="I45" s="160"/>
      <c r="J45" s="160"/>
      <c r="K45" s="160"/>
    </row>
  </sheetData>
  <sheetProtection algorithmName="SHA-512" hashValue="Y9UdTWDRqoHttfqsLs1xaBZymWnSHUU0jVH+/dZT1VqXyzLfYLVK6DlboJA71wtIlW7wuCGxkmiVq+iH+zx+4Q==" saltValue="gcsRxVWsDu0feZ9hj2OLxg==" spinCount="100000" sheet="1" objects="1" scenarios="1"/>
  <mergeCells count="9">
    <mergeCell ref="A6:E6"/>
    <mergeCell ref="A7:B7"/>
    <mergeCell ref="A8:E9"/>
    <mergeCell ref="A1:E1"/>
    <mergeCell ref="A2:E2"/>
    <mergeCell ref="C3:E3"/>
    <mergeCell ref="A4:A5"/>
    <mergeCell ref="C4:E4"/>
    <mergeCell ref="C5:E5"/>
  </mergeCells>
  <phoneticPr fontId="32"/>
  <hyperlinks>
    <hyperlink ref="A8" location="INPUT!A1" display="戻る" xr:uid="{00000000-0004-0000-0200-000000000000}"/>
    <hyperlink ref="C8" location="INPUT!A1" display="INPUT!A1" xr:uid="{00000000-0004-0000-0200-000001000000}"/>
    <hyperlink ref="E8" location="INPUT!A1" display="INPUT!A1" xr:uid="{00000000-0004-0000-0200-000002000000}"/>
    <hyperlink ref="A9" location="INPUT!A1" display="INPUT!A1" xr:uid="{00000000-0004-0000-0200-000003000000}"/>
    <hyperlink ref="C9" location="INPUT!A1" display="INPUT!A1" xr:uid="{00000000-0004-0000-0200-000004000000}"/>
    <hyperlink ref="E9" location="INPUT!A1" display="INPUT!A1" xr:uid="{00000000-0004-0000-0200-000005000000}"/>
    <hyperlink ref="B8" location="INPUT!A1" display="INPUT!A1" xr:uid="{00000000-0004-0000-0200-000006000000}"/>
    <hyperlink ref="D8" location="INPUT!A1" display="INPUT!A1" xr:uid="{00000000-0004-0000-0200-000007000000}"/>
    <hyperlink ref="B9" location="INPUT!A1" display="INPUT!A1" xr:uid="{00000000-0004-0000-0200-000008000000}"/>
    <hyperlink ref="D9" location="INPUT!A1" display="INPUT!A1" xr:uid="{00000000-0004-0000-0200-000009000000}"/>
  </hyperlinks>
  <pageMargins left="0.75" right="0.75" top="1" bottom="1" header="0.51200000000000001" footer="0.51200000000000001"/>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5121" r:id="rId3" name="Drop Down 1">
              <controlPr defaultSize="0" autoLine="0" autoPict="0">
                <anchor moveWithCells="1">
                  <from>
                    <xdr:col>2</xdr:col>
                    <xdr:colOff>0</xdr:colOff>
                    <xdr:row>6</xdr:row>
                    <xdr:rowOff>0</xdr:rowOff>
                  </from>
                  <to>
                    <xdr:col>2</xdr:col>
                    <xdr:colOff>889000</xdr:colOff>
                    <xdr:row>7</xdr:row>
                    <xdr:rowOff>0</xdr:rowOff>
                  </to>
                </anchor>
              </controlPr>
            </control>
          </mc:Choice>
        </mc:AlternateContent>
        <mc:AlternateContent xmlns:mc="http://schemas.openxmlformats.org/markup-compatibility/2006">
          <mc:Choice Requires="x14">
            <control shapeId="5122" r:id="rId4" name="Drop Down 2">
              <controlPr defaultSize="0" autoLine="0" autoPict="0">
                <anchor moveWithCells="1">
                  <from>
                    <xdr:col>3</xdr:col>
                    <xdr:colOff>0</xdr:colOff>
                    <xdr:row>6</xdr:row>
                    <xdr:rowOff>0</xdr:rowOff>
                  </from>
                  <to>
                    <xdr:col>3</xdr:col>
                    <xdr:colOff>698500</xdr:colOff>
                    <xdr:row>7</xdr:row>
                    <xdr:rowOff>0</xdr:rowOff>
                  </to>
                </anchor>
              </controlPr>
            </control>
          </mc:Choice>
        </mc:AlternateContent>
        <mc:AlternateContent xmlns:mc="http://schemas.openxmlformats.org/markup-compatibility/2006">
          <mc:Choice Requires="x14">
            <control shapeId="5123" r:id="rId5" name="Drop Down 3">
              <controlPr defaultSize="0" autoLine="0" autoPict="0">
                <anchor moveWithCells="1">
                  <from>
                    <xdr:col>4</xdr:col>
                    <xdr:colOff>0</xdr:colOff>
                    <xdr:row>6</xdr:row>
                    <xdr:rowOff>0</xdr:rowOff>
                  </from>
                  <to>
                    <xdr:col>4</xdr:col>
                    <xdr:colOff>838200</xdr:colOff>
                    <xdr:row>7</xdr:row>
                    <xdr:rowOff>0</xdr:rowOff>
                  </to>
                </anchor>
              </controlPr>
            </control>
          </mc:Choice>
        </mc:AlternateContent>
        <mc:AlternateContent xmlns:mc="http://schemas.openxmlformats.org/markup-compatibility/2006">
          <mc:Choice Requires="x14">
            <control shapeId="5124" r:id="rId6" name="Drop Down 4">
              <controlPr defaultSize="0" autoLine="0" autoPict="0">
                <anchor moveWithCells="1">
                  <from>
                    <xdr:col>4</xdr:col>
                    <xdr:colOff>850900</xdr:colOff>
                    <xdr:row>6</xdr:row>
                    <xdr:rowOff>0</xdr:rowOff>
                  </from>
                  <to>
                    <xdr:col>4</xdr:col>
                    <xdr:colOff>1651000</xdr:colOff>
                    <xdr:row>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8"/>
  <sheetViews>
    <sheetView showGridLines="0" showRowColHeaders="0" workbookViewId="0">
      <selection activeCell="A11" sqref="A11:C12"/>
    </sheetView>
  </sheetViews>
  <sheetFormatPr baseColWidth="10" defaultColWidth="12.83203125" defaultRowHeight="19" customHeight="1"/>
  <cols>
    <col min="1" max="1" width="19.83203125" customWidth="1"/>
    <col min="2" max="2" width="23.6640625" customWidth="1"/>
    <col min="3" max="3" width="20.83203125" customWidth="1"/>
  </cols>
  <sheetData>
    <row r="1" spans="1:11" ht="19" customHeight="1">
      <c r="A1" s="140" t="s">
        <v>653</v>
      </c>
      <c r="B1" s="11"/>
      <c r="C1" s="11"/>
      <c r="D1" s="162"/>
      <c r="E1" s="175"/>
      <c r="F1" s="151"/>
      <c r="G1" s="151"/>
      <c r="H1" s="159"/>
      <c r="I1" s="159"/>
      <c r="J1" s="159"/>
      <c r="K1" s="159"/>
    </row>
    <row r="2" spans="1:11" ht="19" customHeight="1">
      <c r="A2" s="141" t="s">
        <v>654</v>
      </c>
      <c r="B2" s="11"/>
      <c r="C2" s="11"/>
      <c r="D2" s="162"/>
      <c r="E2" s="175"/>
      <c r="F2" s="151"/>
      <c r="G2" s="151"/>
      <c r="H2" s="159"/>
      <c r="I2" s="159"/>
      <c r="J2" s="159"/>
      <c r="K2" s="159"/>
    </row>
    <row r="3" spans="1:11" ht="19" customHeight="1" thickBot="1">
      <c r="A3" s="11"/>
      <c r="B3" s="11"/>
      <c r="C3" s="11"/>
      <c r="D3" s="151"/>
      <c r="E3" s="175"/>
      <c r="F3" s="151"/>
      <c r="G3" s="151"/>
      <c r="H3" s="159"/>
      <c r="I3" s="159"/>
      <c r="J3" s="159"/>
      <c r="K3" s="159"/>
    </row>
    <row r="4" spans="1:11" ht="19" customHeight="1">
      <c r="A4" s="358" t="s">
        <v>629</v>
      </c>
      <c r="B4" s="359"/>
      <c r="C4" s="360"/>
      <c r="D4" s="69" t="str">
        <f>CHOOSE(D11,"未選択",D6,D7,C8)</f>
        <v>未選択</v>
      </c>
      <c r="E4" s="175" t="str">
        <f>CHOOSE(E23,"未選択",E6,E7,E8,E9,E10,E11,E12,E13,E14,E15,E16,E17,E18,E19,E20,E21,E22)</f>
        <v>未選択</v>
      </c>
      <c r="F4" s="151" t="str">
        <f>CHOOSE(F18,"未選択",F6,F7,F8,F9,F10,F11,F12,F13,F14,F15,F16,F17)</f>
        <v>未選択</v>
      </c>
      <c r="G4" s="151" t="str">
        <f>IF(OR(INPUT!M24=9,B5&lt;&gt;"",B6&lt;&gt;"",B7&lt;&gt;"",D11&gt;1,E23&gt;1,F18&gt;1,B10&lt;&gt;""),CONCATENATE(A5,B5,A6,B6,A7,B7,A8,D4,A9,E4,F4,A10,B10),"")</f>
        <v/>
      </c>
      <c r="H4" s="159"/>
      <c r="I4" s="159"/>
      <c r="J4" s="159"/>
      <c r="K4" s="159"/>
    </row>
    <row r="5" spans="1:11" ht="19" customHeight="1">
      <c r="A5" s="165" t="s">
        <v>679</v>
      </c>
      <c r="B5" s="361"/>
      <c r="C5" s="362"/>
      <c r="D5" s="69" t="s">
        <v>630</v>
      </c>
      <c r="E5" s="175" t="s">
        <v>631</v>
      </c>
      <c r="F5" s="151" t="s">
        <v>632</v>
      </c>
      <c r="G5" s="151"/>
      <c r="H5" s="159"/>
      <c r="I5" s="159"/>
      <c r="J5" s="159"/>
      <c r="K5" s="159"/>
    </row>
    <row r="6" spans="1:11" ht="19" customHeight="1">
      <c r="A6" s="165" t="s">
        <v>649</v>
      </c>
      <c r="B6" s="361"/>
      <c r="C6" s="362"/>
      <c r="D6" s="69" t="s">
        <v>495</v>
      </c>
      <c r="E6" s="175" t="s">
        <v>655</v>
      </c>
      <c r="F6" s="151" t="s">
        <v>617</v>
      </c>
      <c r="G6" s="151"/>
      <c r="H6" s="159"/>
      <c r="I6" s="159"/>
      <c r="J6" s="159"/>
      <c r="K6" s="159"/>
    </row>
    <row r="7" spans="1:11" ht="19" customHeight="1">
      <c r="A7" s="165" t="s">
        <v>173</v>
      </c>
      <c r="B7" s="363"/>
      <c r="C7" s="364"/>
      <c r="D7" s="69" t="s">
        <v>650</v>
      </c>
      <c r="E7" s="175" t="s">
        <v>656</v>
      </c>
      <c r="F7" s="151" t="s">
        <v>618</v>
      </c>
      <c r="G7" s="151"/>
      <c r="H7" s="159"/>
      <c r="I7" s="159"/>
      <c r="J7" s="159"/>
      <c r="K7" s="159"/>
    </row>
    <row r="8" spans="1:11" ht="19" customHeight="1">
      <c r="A8" s="166" t="s">
        <v>454</v>
      </c>
      <c r="B8" s="138"/>
      <c r="C8" s="167"/>
      <c r="D8" s="69" t="s">
        <v>174</v>
      </c>
      <c r="E8" s="175" t="s">
        <v>657</v>
      </c>
      <c r="F8" s="151" t="s">
        <v>619</v>
      </c>
      <c r="G8" s="151"/>
      <c r="H8" s="159"/>
      <c r="I8" s="159"/>
      <c r="J8" s="159"/>
      <c r="K8" s="159"/>
    </row>
    <row r="9" spans="1:11" ht="19" customHeight="1">
      <c r="A9" s="166" t="s">
        <v>564</v>
      </c>
      <c r="B9" s="139"/>
      <c r="C9" s="168"/>
      <c r="D9" s="69"/>
      <c r="E9" s="175" t="s">
        <v>658</v>
      </c>
      <c r="F9" s="151" t="s">
        <v>620</v>
      </c>
      <c r="G9" s="151"/>
      <c r="H9" s="159"/>
      <c r="I9" s="159"/>
      <c r="J9" s="159"/>
      <c r="K9" s="159"/>
    </row>
    <row r="10" spans="1:11" ht="19" customHeight="1">
      <c r="A10" s="166" t="s">
        <v>533</v>
      </c>
      <c r="B10" s="361"/>
      <c r="C10" s="365"/>
      <c r="D10" s="69"/>
      <c r="E10" s="175" t="s">
        <v>659</v>
      </c>
      <c r="F10" s="151" t="s">
        <v>621</v>
      </c>
      <c r="G10" s="151"/>
      <c r="H10" s="159"/>
      <c r="I10" s="159"/>
      <c r="J10" s="159"/>
      <c r="K10" s="159"/>
    </row>
    <row r="11" spans="1:11" ht="19" customHeight="1">
      <c r="A11" s="353" t="s">
        <v>563</v>
      </c>
      <c r="B11" s="338"/>
      <c r="C11" s="354"/>
      <c r="D11" s="164">
        <v>1</v>
      </c>
      <c r="E11" s="175" t="s">
        <v>660</v>
      </c>
      <c r="F11" s="151" t="s">
        <v>622</v>
      </c>
      <c r="G11" s="151"/>
      <c r="H11" s="159"/>
      <c r="I11" s="159"/>
      <c r="J11" s="159"/>
      <c r="K11" s="159"/>
    </row>
    <row r="12" spans="1:11" ht="19" customHeight="1" thickBot="1">
      <c r="A12" s="355"/>
      <c r="B12" s="356"/>
      <c r="C12" s="357"/>
      <c r="D12" s="69"/>
      <c r="E12" s="175" t="s">
        <v>661</v>
      </c>
      <c r="F12" s="151" t="s">
        <v>623</v>
      </c>
      <c r="G12" s="151"/>
      <c r="H12" s="159"/>
      <c r="I12" s="159"/>
      <c r="J12" s="159"/>
      <c r="K12" s="159"/>
    </row>
    <row r="13" spans="1:11" ht="19" customHeight="1">
      <c r="A13" s="68"/>
      <c r="B13" s="68"/>
      <c r="C13" s="68"/>
      <c r="D13" s="69"/>
      <c r="E13" s="175" t="s">
        <v>662</v>
      </c>
      <c r="F13" s="151" t="s">
        <v>624</v>
      </c>
      <c r="G13" s="151"/>
      <c r="H13" s="159"/>
      <c r="I13" s="159"/>
      <c r="J13" s="159"/>
      <c r="K13" s="159"/>
    </row>
    <row r="14" spans="1:11" ht="19" customHeight="1">
      <c r="A14" s="68"/>
      <c r="B14" s="68"/>
      <c r="C14" s="68"/>
      <c r="D14" s="151"/>
      <c r="E14" s="175" t="s">
        <v>663</v>
      </c>
      <c r="F14" s="151" t="s">
        <v>625</v>
      </c>
      <c r="G14" s="151"/>
      <c r="H14" s="159"/>
      <c r="I14" s="159"/>
      <c r="J14" s="159"/>
      <c r="K14" s="159"/>
    </row>
    <row r="15" spans="1:11" ht="19" customHeight="1">
      <c r="A15" s="68"/>
      <c r="B15" s="68"/>
      <c r="C15" s="68"/>
      <c r="D15" s="151"/>
      <c r="E15" s="175" t="s">
        <v>664</v>
      </c>
      <c r="F15" s="151" t="s">
        <v>626</v>
      </c>
      <c r="G15" s="151"/>
      <c r="H15" s="159"/>
      <c r="I15" s="159"/>
      <c r="J15" s="159"/>
      <c r="K15" s="159"/>
    </row>
    <row r="16" spans="1:11" ht="19" customHeight="1">
      <c r="A16" s="68"/>
      <c r="B16" s="68"/>
      <c r="C16" s="68"/>
      <c r="D16" s="151"/>
      <c r="E16" s="175" t="s">
        <v>665</v>
      </c>
      <c r="F16" s="151" t="s">
        <v>627</v>
      </c>
      <c r="G16" s="151"/>
      <c r="H16" s="159"/>
      <c r="I16" s="159"/>
      <c r="J16" s="159"/>
      <c r="K16" s="159"/>
    </row>
    <row r="17" spans="1:11" ht="19" customHeight="1">
      <c r="A17" s="68"/>
      <c r="B17" s="68"/>
      <c r="C17" s="68"/>
      <c r="D17" s="151"/>
      <c r="E17" s="175" t="s">
        <v>666</v>
      </c>
      <c r="F17" s="151" t="s">
        <v>628</v>
      </c>
      <c r="G17" s="151"/>
      <c r="H17" s="159"/>
      <c r="I17" s="159"/>
      <c r="J17" s="159"/>
      <c r="K17" s="159"/>
    </row>
    <row r="18" spans="1:11" ht="19" customHeight="1">
      <c r="A18" s="68"/>
      <c r="B18" s="68"/>
      <c r="C18" s="68"/>
      <c r="D18" s="151"/>
      <c r="E18" s="175" t="s">
        <v>785</v>
      </c>
      <c r="F18" s="152">
        <v>1</v>
      </c>
      <c r="G18" s="151"/>
      <c r="H18" s="159"/>
      <c r="I18" s="159"/>
      <c r="J18" s="159"/>
      <c r="K18" s="159"/>
    </row>
    <row r="19" spans="1:11" ht="19" customHeight="1">
      <c r="A19" s="68"/>
      <c r="B19" s="68"/>
      <c r="C19" s="68"/>
      <c r="D19" s="151"/>
      <c r="E19" s="175" t="s">
        <v>786</v>
      </c>
      <c r="F19" s="151"/>
      <c r="G19" s="151"/>
      <c r="H19" s="159"/>
      <c r="I19" s="159"/>
      <c r="J19" s="159"/>
      <c r="K19" s="159"/>
    </row>
    <row r="20" spans="1:11" ht="19" customHeight="1">
      <c r="A20" s="68"/>
      <c r="B20" s="68"/>
      <c r="C20" s="68"/>
      <c r="D20" s="151"/>
      <c r="E20" s="175" t="s">
        <v>787</v>
      </c>
      <c r="F20" s="151"/>
      <c r="G20" s="151"/>
      <c r="H20" s="159"/>
      <c r="I20" s="159"/>
      <c r="J20" s="159"/>
      <c r="K20" s="159"/>
    </row>
    <row r="21" spans="1:11" ht="19" customHeight="1">
      <c r="A21" s="68"/>
      <c r="B21" s="68"/>
      <c r="C21" s="68"/>
      <c r="D21" s="151"/>
      <c r="E21" s="175" t="s">
        <v>788</v>
      </c>
      <c r="F21" s="151"/>
      <c r="G21" s="151"/>
      <c r="H21" s="159"/>
      <c r="I21" s="159"/>
      <c r="J21" s="159"/>
      <c r="K21" s="159"/>
    </row>
    <row r="22" spans="1:11" ht="19" customHeight="1">
      <c r="A22" s="68"/>
      <c r="B22" s="68"/>
      <c r="C22" s="68"/>
      <c r="D22" s="151"/>
      <c r="E22" s="175" t="s">
        <v>789</v>
      </c>
      <c r="F22" s="151"/>
      <c r="G22" s="151"/>
      <c r="H22" s="159"/>
      <c r="I22" s="159"/>
      <c r="J22" s="159"/>
      <c r="K22" s="159"/>
    </row>
    <row r="23" spans="1:11" ht="19" customHeight="1">
      <c r="A23" s="68"/>
      <c r="B23" s="68"/>
      <c r="C23" s="68"/>
      <c r="D23" s="151"/>
      <c r="E23" s="177">
        <v>1</v>
      </c>
      <c r="F23" s="151"/>
      <c r="G23" s="151"/>
      <c r="H23" s="159"/>
      <c r="I23" s="159"/>
      <c r="J23" s="159"/>
      <c r="K23" s="159"/>
    </row>
    <row r="24" spans="1:11" ht="19" customHeight="1">
      <c r="A24" s="68"/>
      <c r="B24" s="68"/>
      <c r="C24" s="68"/>
      <c r="D24" s="151"/>
      <c r="E24" s="175"/>
      <c r="F24" s="151"/>
      <c r="G24" s="151"/>
      <c r="H24" s="159"/>
      <c r="I24" s="159"/>
      <c r="J24" s="159"/>
      <c r="K24" s="159"/>
    </row>
    <row r="25" spans="1:11" ht="19" customHeight="1">
      <c r="A25" s="159"/>
      <c r="B25" s="159"/>
      <c r="C25" s="159"/>
      <c r="D25" s="159"/>
      <c r="E25" s="179"/>
      <c r="F25" s="159"/>
      <c r="G25" s="159"/>
      <c r="H25" s="159"/>
      <c r="I25" s="159"/>
      <c r="J25" s="159"/>
      <c r="K25" s="159"/>
    </row>
    <row r="26" spans="1:11" ht="19" customHeight="1">
      <c r="A26" s="159"/>
      <c r="B26" s="159"/>
      <c r="C26" s="159"/>
      <c r="D26" s="159"/>
      <c r="E26" s="179"/>
      <c r="F26" s="159"/>
      <c r="G26" s="159"/>
      <c r="H26" s="159"/>
      <c r="I26" s="159"/>
      <c r="J26" s="159"/>
      <c r="K26" s="159"/>
    </row>
    <row r="27" spans="1:11" ht="19" customHeight="1">
      <c r="A27" s="159"/>
      <c r="B27" s="159"/>
      <c r="C27" s="159"/>
      <c r="D27" s="159"/>
      <c r="E27" s="179"/>
      <c r="F27" s="159"/>
      <c r="G27" s="159"/>
      <c r="H27" s="159"/>
      <c r="I27" s="159"/>
      <c r="J27" s="159"/>
      <c r="K27" s="159"/>
    </row>
    <row r="28" spans="1:11" ht="19" customHeight="1">
      <c r="A28" s="159"/>
      <c r="B28" s="159"/>
      <c r="C28" s="159"/>
      <c r="D28" s="159"/>
      <c r="E28" s="178"/>
      <c r="F28" s="159"/>
      <c r="G28" s="159"/>
      <c r="H28" s="159"/>
      <c r="I28" s="159"/>
      <c r="J28" s="159"/>
      <c r="K28" s="159"/>
    </row>
    <row r="29" spans="1:11" ht="19" customHeight="1">
      <c r="A29" s="159"/>
      <c r="B29" s="159"/>
      <c r="C29" s="159"/>
      <c r="D29" s="159"/>
      <c r="E29" s="178"/>
      <c r="F29" s="159"/>
      <c r="G29" s="159"/>
      <c r="H29" s="159"/>
      <c r="I29" s="159"/>
      <c r="J29" s="159"/>
      <c r="K29" s="159"/>
    </row>
    <row r="30" spans="1:11" ht="19" customHeight="1">
      <c r="A30" s="159"/>
      <c r="B30" s="159"/>
      <c r="C30" s="159"/>
      <c r="D30" s="159"/>
      <c r="E30" s="178"/>
      <c r="F30" s="159"/>
      <c r="G30" s="159"/>
      <c r="H30" s="159"/>
      <c r="I30" s="159"/>
      <c r="J30" s="159"/>
      <c r="K30" s="159"/>
    </row>
    <row r="31" spans="1:11" ht="19" customHeight="1">
      <c r="A31" s="159"/>
      <c r="B31" s="159"/>
      <c r="C31" s="159"/>
      <c r="D31" s="159"/>
      <c r="E31" s="178"/>
      <c r="F31" s="159"/>
      <c r="G31" s="159"/>
      <c r="H31" s="159"/>
      <c r="I31" s="159"/>
      <c r="J31" s="159"/>
      <c r="K31" s="159"/>
    </row>
    <row r="32" spans="1:11" ht="19" customHeight="1">
      <c r="A32" s="159"/>
      <c r="B32" s="159"/>
      <c r="C32" s="159"/>
      <c r="D32" s="159"/>
      <c r="E32" s="178"/>
      <c r="F32" s="159"/>
      <c r="G32" s="159"/>
      <c r="H32" s="159"/>
      <c r="I32" s="159"/>
      <c r="J32" s="159"/>
      <c r="K32" s="159"/>
    </row>
    <row r="33" spans="1:11" ht="19" customHeight="1">
      <c r="A33" s="159"/>
      <c r="B33" s="159"/>
      <c r="C33" s="159"/>
      <c r="D33" s="159"/>
      <c r="E33" s="178"/>
      <c r="F33" s="159"/>
      <c r="G33" s="159"/>
      <c r="H33" s="159"/>
      <c r="I33" s="159"/>
      <c r="J33" s="159"/>
      <c r="K33" s="159"/>
    </row>
    <row r="34" spans="1:11" ht="19" customHeight="1">
      <c r="A34" s="159"/>
      <c r="B34" s="159"/>
      <c r="C34" s="159"/>
      <c r="D34" s="159"/>
      <c r="E34" s="178"/>
      <c r="F34" s="159"/>
      <c r="G34" s="159"/>
      <c r="H34" s="159"/>
      <c r="I34" s="159"/>
      <c r="J34" s="159"/>
      <c r="K34" s="159"/>
    </row>
    <row r="35" spans="1:11" ht="19" customHeight="1">
      <c r="A35" s="159"/>
      <c r="B35" s="159"/>
      <c r="C35" s="159"/>
      <c r="D35" s="159"/>
      <c r="E35" s="178"/>
      <c r="F35" s="159"/>
      <c r="G35" s="159"/>
      <c r="H35" s="159"/>
      <c r="I35" s="159"/>
      <c r="J35" s="159"/>
      <c r="K35" s="159"/>
    </row>
    <row r="36" spans="1:11" ht="19" customHeight="1">
      <c r="A36" s="159"/>
      <c r="B36" s="159"/>
      <c r="C36" s="159"/>
      <c r="D36" s="159"/>
      <c r="E36" s="178"/>
      <c r="F36" s="159"/>
      <c r="G36" s="159"/>
      <c r="H36" s="159"/>
      <c r="I36" s="159"/>
      <c r="J36" s="159"/>
      <c r="K36" s="161"/>
    </row>
    <row r="37" spans="1:11" ht="19" customHeight="1">
      <c r="A37" s="159"/>
      <c r="B37" s="159"/>
      <c r="C37" s="159"/>
      <c r="D37" s="159"/>
      <c r="E37" s="159"/>
      <c r="F37" s="159"/>
      <c r="G37" s="159"/>
      <c r="H37" s="159"/>
      <c r="I37" s="159"/>
      <c r="J37" s="159"/>
      <c r="K37" s="161"/>
    </row>
    <row r="38" spans="1:11" ht="19" customHeight="1">
      <c r="A38" s="159"/>
      <c r="B38" s="159"/>
      <c r="C38" s="159"/>
      <c r="D38" s="159"/>
      <c r="E38" s="159"/>
      <c r="F38" s="159"/>
      <c r="G38" s="159"/>
      <c r="H38" s="159"/>
      <c r="I38" s="159"/>
      <c r="J38" s="159"/>
      <c r="K38" s="161"/>
    </row>
    <row r="39" spans="1:11" ht="19" customHeight="1">
      <c r="A39" s="159"/>
      <c r="B39" s="159"/>
      <c r="C39" s="159"/>
      <c r="D39" s="159"/>
      <c r="E39" s="159"/>
      <c r="F39" s="159"/>
      <c r="G39" s="159"/>
      <c r="H39" s="159"/>
      <c r="I39" s="159"/>
      <c r="J39" s="159"/>
    </row>
    <row r="40" spans="1:11" ht="19" customHeight="1">
      <c r="A40" s="159"/>
      <c r="B40" s="159"/>
      <c r="C40" s="159"/>
      <c r="D40" s="159"/>
      <c r="E40" s="159"/>
      <c r="F40" s="159"/>
      <c r="G40" s="159"/>
      <c r="H40" s="159"/>
      <c r="I40" s="159"/>
      <c r="J40" s="159"/>
    </row>
    <row r="41" spans="1:11" ht="19" customHeight="1">
      <c r="A41" s="159"/>
      <c r="B41" s="159"/>
      <c r="C41" s="159"/>
      <c r="D41" s="159"/>
      <c r="E41" s="159"/>
      <c r="F41" s="159"/>
      <c r="G41" s="159"/>
      <c r="H41" s="159"/>
      <c r="I41" s="159"/>
      <c r="J41" s="159"/>
    </row>
    <row r="42" spans="1:11" ht="19" customHeight="1">
      <c r="A42" s="159"/>
      <c r="B42" s="159"/>
      <c r="C42" s="159"/>
      <c r="D42" s="159"/>
      <c r="E42" s="159"/>
      <c r="F42" s="159"/>
      <c r="G42" s="159"/>
      <c r="H42" s="159"/>
      <c r="I42" s="159"/>
      <c r="J42" s="159"/>
    </row>
    <row r="43" spans="1:11" ht="19" customHeight="1">
      <c r="A43" s="159"/>
      <c r="B43" s="159"/>
      <c r="C43" s="159"/>
      <c r="D43" s="159"/>
      <c r="E43" s="159"/>
      <c r="F43" s="159"/>
      <c r="G43" s="159"/>
      <c r="H43" s="159"/>
      <c r="I43" s="159"/>
      <c r="J43" s="159"/>
    </row>
    <row r="44" spans="1:11" ht="19" customHeight="1">
      <c r="A44" s="159"/>
      <c r="B44" s="159"/>
      <c r="C44" s="159"/>
      <c r="D44" s="159"/>
      <c r="E44" s="159"/>
      <c r="F44" s="159"/>
      <c r="G44" s="159"/>
      <c r="H44" s="159"/>
      <c r="I44" s="159"/>
      <c r="J44" s="159"/>
    </row>
    <row r="45" spans="1:11" ht="19" customHeight="1">
      <c r="A45" s="159"/>
      <c r="B45" s="159"/>
      <c r="C45" s="159"/>
      <c r="D45" s="159"/>
      <c r="E45" s="159"/>
      <c r="F45" s="159"/>
      <c r="G45" s="159"/>
      <c r="H45" s="159"/>
      <c r="I45" s="159"/>
      <c r="J45" s="159"/>
    </row>
    <row r="46" spans="1:11" ht="19" customHeight="1">
      <c r="A46" s="159"/>
      <c r="B46" s="159"/>
      <c r="C46" s="159"/>
      <c r="D46" s="159"/>
      <c r="E46" s="159"/>
      <c r="F46" s="159"/>
      <c r="G46" s="159"/>
      <c r="H46" s="159"/>
      <c r="I46" s="159"/>
      <c r="J46" s="159"/>
    </row>
    <row r="47" spans="1:11" ht="19" customHeight="1">
      <c r="D47" s="159"/>
      <c r="E47" s="159"/>
      <c r="F47" s="159"/>
      <c r="G47" s="159"/>
      <c r="H47" s="159"/>
      <c r="I47" s="159"/>
    </row>
    <row r="48" spans="1:11" ht="19" customHeight="1">
      <c r="E48" s="159"/>
      <c r="F48" s="159"/>
      <c r="G48" s="159"/>
      <c r="H48" s="159"/>
      <c r="I48" s="159"/>
    </row>
  </sheetData>
  <sheetProtection algorithmName="SHA-512" hashValue="3sVbburWH+dn6pSqmyxqb7OhHpCPxMWF3W3orjphnGiFo1ggeBPMo+JHuruTDk1nuNtzKWhM4JayzGSwYv74AQ==" saltValue="p5jU4TFmbHq6/t2lTmRDZQ==" spinCount="100000" sheet="1" objects="1" scenarios="1"/>
  <mergeCells count="6">
    <mergeCell ref="A11:C12"/>
    <mergeCell ref="A4:C4"/>
    <mergeCell ref="B5:C5"/>
    <mergeCell ref="B6:C6"/>
    <mergeCell ref="B7:C7"/>
    <mergeCell ref="B10:C10"/>
  </mergeCells>
  <phoneticPr fontId="32"/>
  <hyperlinks>
    <hyperlink ref="A11" location="INPUT!A1" display="戻る" xr:uid="{00000000-0004-0000-0300-000000000000}"/>
    <hyperlink ref="B11" location="INPUT!A1" display="INPUT!A1" xr:uid="{00000000-0004-0000-0300-000001000000}"/>
    <hyperlink ref="A12" location="INPUT!A1" display="INPUT!A1" xr:uid="{00000000-0004-0000-0300-000002000000}"/>
    <hyperlink ref="B12" location="INPUT!A1" display="INPUT!A1" xr:uid="{00000000-0004-0000-0300-000003000000}"/>
    <hyperlink ref="C11" location="INPUT!A1" display="INPUT!A1" xr:uid="{00000000-0004-0000-0300-000004000000}"/>
    <hyperlink ref="C12" location="INPUT!A1" display="INPUT!A1" xr:uid="{00000000-0004-0000-0300-000005000000}"/>
  </hyperlinks>
  <pageMargins left="0.75" right="0.75" top="1" bottom="1" header="0.51200000000000001" footer="0.51200000000000001"/>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146" r:id="rId3" name="Drop Down 2">
              <controlPr defaultSize="0" autoLine="0" autoPict="0">
                <anchor moveWithCells="1">
                  <from>
                    <xdr:col>1</xdr:col>
                    <xdr:colOff>0</xdr:colOff>
                    <xdr:row>6</xdr:row>
                    <xdr:rowOff>228600</xdr:rowOff>
                  </from>
                  <to>
                    <xdr:col>2</xdr:col>
                    <xdr:colOff>0</xdr:colOff>
                    <xdr:row>8</xdr:row>
                    <xdr:rowOff>0</xdr:rowOff>
                  </to>
                </anchor>
              </controlPr>
            </control>
          </mc:Choice>
        </mc:AlternateContent>
        <mc:AlternateContent xmlns:mc="http://schemas.openxmlformats.org/markup-compatibility/2006">
          <mc:Choice Requires="x14">
            <control shapeId="6147" r:id="rId4" name="Drop Down 3">
              <controlPr defaultSize="0" autoLine="0" autoPict="0">
                <anchor moveWithCells="1">
                  <from>
                    <xdr:col>1</xdr:col>
                    <xdr:colOff>0</xdr:colOff>
                    <xdr:row>7</xdr:row>
                    <xdr:rowOff>228600</xdr:rowOff>
                  </from>
                  <to>
                    <xdr:col>2</xdr:col>
                    <xdr:colOff>0</xdr:colOff>
                    <xdr:row>9</xdr:row>
                    <xdr:rowOff>0</xdr:rowOff>
                  </to>
                </anchor>
              </controlPr>
            </control>
          </mc:Choice>
        </mc:AlternateContent>
        <mc:AlternateContent xmlns:mc="http://schemas.openxmlformats.org/markup-compatibility/2006">
          <mc:Choice Requires="x14">
            <control shapeId="6148" r:id="rId5" name="Drop Down 4">
              <controlPr defaultSize="0" autoLine="0" autoPict="0">
                <anchor moveWithCells="1">
                  <from>
                    <xdr:col>2</xdr:col>
                    <xdr:colOff>0</xdr:colOff>
                    <xdr:row>7</xdr:row>
                    <xdr:rowOff>228600</xdr:rowOff>
                  </from>
                  <to>
                    <xdr:col>3</xdr:col>
                    <xdr:colOff>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F1488"/>
  <sheetViews>
    <sheetView topLeftCell="I33" zoomScaleNormal="100" workbookViewId="0">
      <selection activeCell="L65" sqref="L65"/>
    </sheetView>
  </sheetViews>
  <sheetFormatPr baseColWidth="10" defaultColWidth="12.83203125" defaultRowHeight="14"/>
  <cols>
    <col min="1" max="1" width="6.5" style="1" bestFit="1" customWidth="1"/>
    <col min="2" max="2" width="30.33203125" style="1" bestFit="1" customWidth="1"/>
    <col min="3" max="3" width="29.33203125" style="1" bestFit="1" customWidth="1"/>
    <col min="4" max="4" width="24.6640625" style="1" bestFit="1" customWidth="1"/>
    <col min="5" max="5" width="7" style="1" customWidth="1"/>
    <col min="6" max="6" width="5.1640625" style="1" customWidth="1"/>
    <col min="7" max="7" width="26.5" style="88" bestFit="1" customWidth="1"/>
    <col min="8" max="8" width="17.5" style="1" bestFit="1" customWidth="1"/>
    <col min="9" max="9" width="9.1640625" style="1" bestFit="1" customWidth="1"/>
    <col min="10" max="10" width="36.1640625" style="1" bestFit="1" customWidth="1"/>
    <col min="11" max="11" width="5.83203125" style="1" bestFit="1" customWidth="1"/>
    <col min="12" max="12" width="34" style="1" customWidth="1"/>
    <col min="13" max="13" width="23.5" style="1" bestFit="1" customWidth="1"/>
    <col min="14" max="14" width="7.83203125" style="1" customWidth="1"/>
    <col min="15" max="15" width="5.6640625" style="1" bestFit="1" customWidth="1"/>
    <col min="16" max="16" width="24.33203125" style="1" bestFit="1" customWidth="1"/>
    <col min="17" max="17" width="5.83203125" style="1" bestFit="1" customWidth="1"/>
    <col min="18" max="18" width="27" style="1" bestFit="1" customWidth="1"/>
    <col min="19" max="19" width="22.83203125" style="1" bestFit="1" customWidth="1"/>
    <col min="20" max="20" width="11.5" style="1" bestFit="1" customWidth="1"/>
    <col min="21" max="21" width="5.6640625" style="1" bestFit="1" customWidth="1"/>
    <col min="22" max="22" width="21.33203125" style="1" bestFit="1" customWidth="1"/>
    <col min="23" max="23" width="5.83203125" style="1" bestFit="1" customWidth="1"/>
    <col min="24" max="24" width="7.6640625" style="1" customWidth="1"/>
    <col min="25" max="25" width="26.5" style="1" bestFit="1" customWidth="1"/>
    <col min="26" max="26" width="6" style="1" bestFit="1" customWidth="1"/>
    <col min="27" max="27" width="5.6640625" style="1" bestFit="1" customWidth="1"/>
    <col min="28" max="28" width="29" style="1" bestFit="1" customWidth="1"/>
    <col min="29" max="29" width="5.83203125" style="1" bestFit="1" customWidth="1"/>
    <col min="30" max="30" width="5.6640625" style="1" bestFit="1" customWidth="1"/>
    <col min="31" max="31" width="24.6640625" style="1" bestFit="1" customWidth="1"/>
    <col min="32" max="32" width="12.5" style="1" customWidth="1"/>
    <col min="33" max="33" width="9.83203125" style="1" customWidth="1"/>
    <col min="34" max="34" width="31.33203125" style="1" bestFit="1" customWidth="1"/>
    <col min="35" max="35" width="5.83203125" style="1" bestFit="1" customWidth="1"/>
    <col min="36" max="36" width="5.6640625" style="1" bestFit="1" customWidth="1"/>
    <col min="37" max="37" width="31.1640625" style="1" bestFit="1" customWidth="1"/>
    <col min="38" max="38" width="5.1640625" style="1" bestFit="1" customWidth="1"/>
    <col min="39" max="39" width="5.6640625" style="1" bestFit="1" customWidth="1"/>
    <col min="40" max="40" width="31.6640625" style="1" bestFit="1" customWidth="1"/>
    <col min="41" max="41" width="5.83203125" style="1" bestFit="1" customWidth="1"/>
    <col min="42" max="42" width="7" style="1" bestFit="1" customWidth="1"/>
    <col min="43" max="43" width="39.5" style="1" bestFit="1" customWidth="1"/>
    <col min="44" max="45" width="5.6640625" style="1" bestFit="1" customWidth="1"/>
    <col min="46" max="46" width="27" style="1" bestFit="1" customWidth="1"/>
    <col min="47" max="47" width="5.83203125" style="1" bestFit="1" customWidth="1"/>
    <col min="48" max="48" width="5.6640625" style="1" bestFit="1" customWidth="1"/>
    <col min="49" max="49" width="32.83203125" style="1" bestFit="1" customWidth="1"/>
    <col min="50" max="50" width="5.83203125" style="1" bestFit="1" customWidth="1"/>
    <col min="51" max="51" width="5.6640625" style="1" bestFit="1" customWidth="1"/>
    <col min="52" max="52" width="31.1640625" style="1" bestFit="1" customWidth="1"/>
    <col min="53" max="53" width="6.1640625" style="1" bestFit="1" customWidth="1"/>
    <col min="54" max="54" width="5.6640625" style="1" bestFit="1" customWidth="1"/>
    <col min="55" max="55" width="30" style="1" bestFit="1" customWidth="1"/>
    <col min="56" max="56" width="6.1640625" style="1" customWidth="1"/>
    <col min="57" max="57" width="6.83203125" style="1" customWidth="1"/>
    <col min="58" max="58" width="29" style="1" bestFit="1" customWidth="1"/>
    <col min="59" max="59" width="5.83203125" style="1" bestFit="1" customWidth="1"/>
    <col min="60" max="60" width="5.6640625" style="1" bestFit="1" customWidth="1"/>
    <col min="61" max="61" width="28.83203125" style="1" customWidth="1"/>
    <col min="62" max="62" width="6" style="1" bestFit="1" customWidth="1"/>
    <col min="63" max="63" width="6" style="1" customWidth="1"/>
    <col min="64" max="64" width="30" style="1" bestFit="1" customWidth="1"/>
    <col min="65" max="65" width="6" style="1" bestFit="1" customWidth="1"/>
    <col min="66" max="66" width="5.5" style="1" customWidth="1"/>
    <col min="67" max="67" width="30" style="1" bestFit="1" customWidth="1"/>
    <col min="68" max="68" width="6.83203125" style="1" bestFit="1" customWidth="1"/>
    <col min="69" max="69" width="6" style="1" customWidth="1"/>
    <col min="70" max="70" width="19.83203125" style="1" bestFit="1" customWidth="1"/>
    <col min="71" max="71" width="6" style="1" bestFit="1" customWidth="1"/>
    <col min="72" max="72" width="7.1640625" style="1" customWidth="1"/>
    <col min="73" max="73" width="30" style="1" bestFit="1" customWidth="1"/>
    <col min="74" max="74" width="6.83203125" style="1" bestFit="1" customWidth="1"/>
    <col min="75" max="75" width="6" style="1" customWidth="1"/>
    <col min="76" max="76" width="23.6640625" style="1" customWidth="1"/>
    <col min="77" max="77" width="4.83203125" style="1" bestFit="1" customWidth="1"/>
    <col min="78" max="78" width="6.1640625" style="1" customWidth="1"/>
    <col min="79" max="79" width="26" style="1" bestFit="1" customWidth="1"/>
    <col min="80" max="80" width="11.5" style="1" bestFit="1" customWidth="1"/>
    <col min="81" max="81" width="7.33203125" style="1" customWidth="1"/>
    <col min="82" max="82" width="29.6640625" style="1" bestFit="1" customWidth="1"/>
    <col min="83" max="83" width="11.1640625" style="1" bestFit="1" customWidth="1"/>
    <col min="84" max="84" width="7.1640625" style="1" customWidth="1"/>
    <col min="85" max="85" width="27.1640625" style="1" customWidth="1"/>
    <col min="86" max="87" width="10.83203125" style="1" customWidth="1"/>
    <col min="88" max="88" width="29.6640625" style="1" customWidth="1"/>
    <col min="89" max="91" width="10.83203125" style="1" customWidth="1"/>
    <col min="92" max="16384" width="12.83203125" style="1"/>
  </cols>
  <sheetData>
    <row r="1" spans="2:110" s="3" customFormat="1">
      <c r="B1" s="3" t="s">
        <v>110</v>
      </c>
      <c r="C1" s="3" t="s">
        <v>559</v>
      </c>
      <c r="D1" s="3" t="s">
        <v>458</v>
      </c>
      <c r="E1" s="3" t="s">
        <v>128</v>
      </c>
      <c r="F1" s="3" t="s">
        <v>496</v>
      </c>
      <c r="G1" s="3" t="s">
        <v>613</v>
      </c>
      <c r="H1" s="3" t="s">
        <v>128</v>
      </c>
      <c r="I1" s="3" t="s">
        <v>496</v>
      </c>
      <c r="J1" s="3" t="s">
        <v>592</v>
      </c>
      <c r="K1" s="3" t="s">
        <v>128</v>
      </c>
      <c r="L1" s="3" t="s">
        <v>496</v>
      </c>
      <c r="M1" s="3" t="s">
        <v>593</v>
      </c>
      <c r="N1" s="3" t="s">
        <v>128</v>
      </c>
      <c r="O1" s="3" t="s">
        <v>496</v>
      </c>
      <c r="P1" s="3" t="s">
        <v>812</v>
      </c>
      <c r="Q1" s="3" t="s">
        <v>128</v>
      </c>
      <c r="R1" s="3" t="s">
        <v>496</v>
      </c>
      <c r="S1" s="3" t="s">
        <v>750</v>
      </c>
      <c r="T1" s="3" t="s">
        <v>128</v>
      </c>
      <c r="U1" s="3" t="s">
        <v>496</v>
      </c>
      <c r="V1" s="3" t="s">
        <v>911</v>
      </c>
      <c r="W1" s="3" t="s">
        <v>128</v>
      </c>
      <c r="X1" s="3" t="s">
        <v>496</v>
      </c>
      <c r="Y1" s="3" t="s">
        <v>725</v>
      </c>
      <c r="Z1" s="3" t="s">
        <v>128</v>
      </c>
      <c r="AA1" s="3" t="s">
        <v>496</v>
      </c>
      <c r="AB1" s="3" t="s">
        <v>726</v>
      </c>
      <c r="AC1" s="3" t="s">
        <v>128</v>
      </c>
      <c r="AD1" s="3" t="s">
        <v>496</v>
      </c>
      <c r="AE1" s="3" t="s">
        <v>1261</v>
      </c>
      <c r="AF1" s="3" t="s">
        <v>128</v>
      </c>
      <c r="AG1" s="3" t="s">
        <v>496</v>
      </c>
      <c r="AH1" s="3" t="s">
        <v>1282</v>
      </c>
      <c r="AI1" s="3" t="s">
        <v>128</v>
      </c>
      <c r="AJ1" s="3" t="s">
        <v>496</v>
      </c>
      <c r="AK1" s="3" t="s">
        <v>614</v>
      </c>
      <c r="AL1" s="3" t="s">
        <v>128</v>
      </c>
      <c r="AM1" s="3" t="s">
        <v>496</v>
      </c>
      <c r="AN1" s="3" t="s">
        <v>874</v>
      </c>
      <c r="AO1" s="3" t="s">
        <v>128</v>
      </c>
      <c r="AP1" s="3" t="s">
        <v>496</v>
      </c>
      <c r="AQ1" s="3" t="s">
        <v>1245</v>
      </c>
      <c r="AR1" s="3" t="s">
        <v>128</v>
      </c>
      <c r="AS1" s="3" t="s">
        <v>496</v>
      </c>
      <c r="AT1" s="3" t="s">
        <v>723</v>
      </c>
      <c r="AU1" s="3" t="s">
        <v>128</v>
      </c>
      <c r="AV1" s="3" t="s">
        <v>496</v>
      </c>
      <c r="AW1" s="3" t="s">
        <v>724</v>
      </c>
      <c r="AX1" s="3" t="s">
        <v>128</v>
      </c>
      <c r="AY1" s="3" t="s">
        <v>496</v>
      </c>
      <c r="AZ1" s="3" t="s">
        <v>1262</v>
      </c>
      <c r="BA1" s="3" t="s">
        <v>128</v>
      </c>
      <c r="BB1" s="3" t="s">
        <v>496</v>
      </c>
      <c r="BC1" s="3" t="s">
        <v>912</v>
      </c>
      <c r="BD1" s="3" t="s">
        <v>128</v>
      </c>
      <c r="BE1" s="3" t="s">
        <v>496</v>
      </c>
      <c r="BF1" s="3" t="s">
        <v>643</v>
      </c>
      <c r="BG1" s="3" t="s">
        <v>128</v>
      </c>
      <c r="BH1" s="3" t="s">
        <v>496</v>
      </c>
      <c r="BI1" s="3" t="s">
        <v>742</v>
      </c>
      <c r="BJ1" s="3" t="s">
        <v>128</v>
      </c>
      <c r="BK1" s="3" t="s">
        <v>496</v>
      </c>
      <c r="BL1" s="3" t="s">
        <v>818</v>
      </c>
      <c r="BM1" s="3" t="s">
        <v>128</v>
      </c>
      <c r="BN1" s="3" t="s">
        <v>496</v>
      </c>
      <c r="BO1" s="3" t="s">
        <v>733</v>
      </c>
      <c r="BP1" s="3" t="s">
        <v>128</v>
      </c>
      <c r="BQ1" s="3" t="s">
        <v>496</v>
      </c>
      <c r="BR1" s="3" t="s">
        <v>913</v>
      </c>
      <c r="BU1" s="3" t="s">
        <v>914</v>
      </c>
      <c r="BX1" s="3" t="s">
        <v>520</v>
      </c>
      <c r="CA1" s="3" t="s">
        <v>735</v>
      </c>
      <c r="CD1" s="3" t="s">
        <v>734</v>
      </c>
      <c r="CE1" s="3" t="s">
        <v>128</v>
      </c>
      <c r="CF1" s="3" t="s">
        <v>496</v>
      </c>
      <c r="CG1" s="3" t="s">
        <v>817</v>
      </c>
      <c r="CH1" s="3" t="s">
        <v>128</v>
      </c>
      <c r="CI1" s="3" t="s">
        <v>496</v>
      </c>
      <c r="CJ1" s="3" t="s">
        <v>729</v>
      </c>
      <c r="CK1" s="3" t="s">
        <v>128</v>
      </c>
      <c r="CL1" s="3" t="s">
        <v>496</v>
      </c>
      <c r="CM1" s="3" t="s">
        <v>814</v>
      </c>
      <c r="CN1" s="3" t="s">
        <v>128</v>
      </c>
      <c r="CO1" s="3" t="s">
        <v>496</v>
      </c>
      <c r="CP1" s="3" t="s">
        <v>730</v>
      </c>
      <c r="CQ1" s="3" t="s">
        <v>128</v>
      </c>
      <c r="CR1" s="3" t="s">
        <v>496</v>
      </c>
      <c r="CS1" s="3" t="s">
        <v>813</v>
      </c>
      <c r="CT1" s="3" t="s">
        <v>128</v>
      </c>
      <c r="CU1" s="3" t="s">
        <v>496</v>
      </c>
      <c r="CV1" s="3" t="s">
        <v>731</v>
      </c>
      <c r="CW1" s="3" t="s">
        <v>128</v>
      </c>
      <c r="CX1" s="3" t="s">
        <v>496</v>
      </c>
    </row>
    <row r="2" spans="2:110" s="2" customFormat="1">
      <c r="B2" s="2" t="s">
        <v>1264</v>
      </c>
      <c r="C2" s="2" t="s">
        <v>1264</v>
      </c>
      <c r="D2" s="2" t="s">
        <v>497</v>
      </c>
      <c r="E2" s="2">
        <v>0</v>
      </c>
      <c r="F2" s="2">
        <v>0</v>
      </c>
      <c r="G2" s="2" t="s">
        <v>582</v>
      </c>
      <c r="H2" s="2">
        <v>0</v>
      </c>
      <c r="I2" s="2">
        <v>0</v>
      </c>
      <c r="J2" s="2" t="s">
        <v>582</v>
      </c>
      <c r="K2" s="2">
        <v>0</v>
      </c>
      <c r="L2" s="2">
        <v>0</v>
      </c>
      <c r="M2" s="2" t="s">
        <v>582</v>
      </c>
      <c r="N2" s="2">
        <v>0</v>
      </c>
      <c r="O2" s="2">
        <v>0</v>
      </c>
      <c r="P2" s="2" t="s">
        <v>582</v>
      </c>
      <c r="Q2" s="2">
        <v>0</v>
      </c>
      <c r="R2" s="2">
        <v>0</v>
      </c>
      <c r="S2" s="2" t="s">
        <v>582</v>
      </c>
      <c r="T2" s="2">
        <v>0</v>
      </c>
      <c r="U2" s="2">
        <v>0</v>
      </c>
      <c r="V2" s="2" t="s">
        <v>582</v>
      </c>
      <c r="W2" s="2">
        <v>0</v>
      </c>
      <c r="X2" s="2">
        <v>0</v>
      </c>
      <c r="Y2" s="2" t="s">
        <v>582</v>
      </c>
      <c r="Z2" s="2">
        <v>0</v>
      </c>
      <c r="AA2" s="2">
        <v>0</v>
      </c>
      <c r="AB2" s="2" t="s">
        <v>582</v>
      </c>
      <c r="AC2" s="2">
        <v>0</v>
      </c>
      <c r="AD2" s="2">
        <v>0</v>
      </c>
      <c r="AE2" s="2" t="s">
        <v>582</v>
      </c>
      <c r="AF2" s="2">
        <v>0</v>
      </c>
      <c r="AG2" s="2">
        <v>0</v>
      </c>
      <c r="AH2" s="2" t="s">
        <v>582</v>
      </c>
      <c r="AI2" s="2">
        <v>0</v>
      </c>
      <c r="AJ2" s="2">
        <v>0</v>
      </c>
      <c r="AK2" s="2" t="s">
        <v>582</v>
      </c>
      <c r="AL2" s="2">
        <v>0</v>
      </c>
      <c r="AM2" s="2">
        <v>0</v>
      </c>
      <c r="AN2" s="2" t="s">
        <v>582</v>
      </c>
      <c r="AO2" s="2">
        <v>0</v>
      </c>
      <c r="AP2" s="2">
        <v>0</v>
      </c>
      <c r="AQ2" s="2" t="s">
        <v>582</v>
      </c>
      <c r="AR2" s="2">
        <v>0</v>
      </c>
      <c r="AS2" s="2">
        <v>0</v>
      </c>
      <c r="AT2" s="2" t="s">
        <v>582</v>
      </c>
      <c r="AU2" s="2">
        <v>0</v>
      </c>
      <c r="AV2" s="2">
        <v>0</v>
      </c>
      <c r="AW2" s="2" t="s">
        <v>582</v>
      </c>
      <c r="AX2" s="2">
        <v>0</v>
      </c>
      <c r="AY2" s="2">
        <v>0</v>
      </c>
      <c r="AZ2" s="2" t="s">
        <v>582</v>
      </c>
      <c r="BA2" s="2">
        <v>0</v>
      </c>
      <c r="BB2" s="2">
        <v>0</v>
      </c>
      <c r="BC2" s="2" t="s">
        <v>582</v>
      </c>
      <c r="BD2" s="2">
        <v>0</v>
      </c>
      <c r="BE2" s="2">
        <v>0</v>
      </c>
      <c r="BF2" s="2" t="s">
        <v>582</v>
      </c>
      <c r="BG2" s="2">
        <v>0</v>
      </c>
      <c r="BH2" s="2">
        <v>0</v>
      </c>
      <c r="BI2" s="2" t="s">
        <v>582</v>
      </c>
      <c r="BJ2" s="2">
        <v>0</v>
      </c>
      <c r="BK2" s="2">
        <v>0</v>
      </c>
      <c r="BL2" s="2" t="s">
        <v>582</v>
      </c>
      <c r="BM2" s="2">
        <v>0</v>
      </c>
      <c r="BN2" s="2">
        <v>0</v>
      </c>
      <c r="BO2" s="2" t="s">
        <v>582</v>
      </c>
      <c r="BP2" s="2">
        <v>0</v>
      </c>
      <c r="BQ2" s="2">
        <v>0</v>
      </c>
      <c r="BR2" s="2" t="s">
        <v>582</v>
      </c>
      <c r="BS2" s="2">
        <v>0</v>
      </c>
      <c r="BT2" s="2">
        <v>0</v>
      </c>
      <c r="BU2" s="2" t="s">
        <v>582</v>
      </c>
      <c r="BV2" s="2">
        <v>0</v>
      </c>
      <c r="BW2" s="2">
        <v>0</v>
      </c>
      <c r="BX2" s="2" t="s">
        <v>582</v>
      </c>
      <c r="BY2" s="2">
        <v>0</v>
      </c>
      <c r="BZ2" s="2">
        <v>0</v>
      </c>
      <c r="CA2" s="2" t="s">
        <v>582</v>
      </c>
      <c r="CB2" s="2">
        <v>0</v>
      </c>
      <c r="CC2" s="2">
        <v>0</v>
      </c>
      <c r="CD2" s="2" t="s">
        <v>582</v>
      </c>
      <c r="CE2" s="2">
        <v>0</v>
      </c>
      <c r="CF2" s="2">
        <v>0</v>
      </c>
      <c r="CG2" s="2" t="s">
        <v>582</v>
      </c>
      <c r="CH2" s="2">
        <v>0</v>
      </c>
      <c r="CI2" s="2">
        <v>0</v>
      </c>
      <c r="CJ2" s="2" t="s">
        <v>582</v>
      </c>
      <c r="CK2" s="2">
        <v>0</v>
      </c>
      <c r="CL2" s="2">
        <v>0</v>
      </c>
      <c r="CM2" s="2" t="s">
        <v>582</v>
      </c>
      <c r="CN2" s="2">
        <v>0</v>
      </c>
      <c r="CO2" s="2">
        <v>0</v>
      </c>
      <c r="CP2" s="2" t="s">
        <v>582</v>
      </c>
      <c r="CQ2" s="2">
        <v>0</v>
      </c>
      <c r="CR2" s="2">
        <v>0</v>
      </c>
      <c r="CS2" s="2" t="s">
        <v>582</v>
      </c>
      <c r="CT2" s="2">
        <v>0</v>
      </c>
      <c r="CU2" s="2">
        <v>0</v>
      </c>
      <c r="CV2" s="2" t="s">
        <v>582</v>
      </c>
      <c r="CW2" s="2">
        <v>0</v>
      </c>
      <c r="CX2" s="2">
        <v>0</v>
      </c>
      <c r="CY2" s="2" t="s">
        <v>476</v>
      </c>
      <c r="CZ2" s="2">
        <v>0</v>
      </c>
      <c r="DA2" s="2">
        <v>0</v>
      </c>
      <c r="DB2" s="2" t="s">
        <v>476</v>
      </c>
      <c r="DC2" s="2">
        <v>0</v>
      </c>
      <c r="DD2" s="2">
        <v>0</v>
      </c>
      <c r="DE2" s="2" t="s">
        <v>476</v>
      </c>
      <c r="DF2" s="2">
        <v>0</v>
      </c>
    </row>
    <row r="3" spans="2:110" s="2" customFormat="1">
      <c r="B3" s="2" t="s">
        <v>732</v>
      </c>
      <c r="C3" s="2" t="s">
        <v>722</v>
      </c>
      <c r="D3" s="2" t="s">
        <v>915</v>
      </c>
      <c r="E3" s="2" t="s">
        <v>916</v>
      </c>
      <c r="F3" s="2">
        <v>3190</v>
      </c>
      <c r="G3" s="2" t="s">
        <v>917</v>
      </c>
      <c r="H3" s="2" t="s">
        <v>918</v>
      </c>
      <c r="I3" s="2">
        <v>3190</v>
      </c>
      <c r="J3" s="2" t="s">
        <v>921</v>
      </c>
      <c r="K3" s="2" t="s">
        <v>922</v>
      </c>
      <c r="L3" s="2">
        <v>3190</v>
      </c>
      <c r="M3" s="2" t="s">
        <v>923</v>
      </c>
      <c r="N3" s="2" t="s">
        <v>924</v>
      </c>
      <c r="O3" s="2">
        <v>3190</v>
      </c>
      <c r="P3" s="2" t="s">
        <v>868</v>
      </c>
      <c r="Q3" s="2" t="s">
        <v>869</v>
      </c>
      <c r="R3" s="2">
        <v>1650</v>
      </c>
      <c r="S3" s="2" t="s">
        <v>866</v>
      </c>
      <c r="T3" s="2" t="s">
        <v>867</v>
      </c>
      <c r="U3" s="2">
        <v>5720</v>
      </c>
      <c r="V3" s="2" t="s">
        <v>1260</v>
      </c>
      <c r="W3" s="2" t="s">
        <v>925</v>
      </c>
      <c r="X3" s="2">
        <v>3190</v>
      </c>
      <c r="Y3" s="2" t="s">
        <v>1314</v>
      </c>
      <c r="Z3" s="2" t="s">
        <v>1315</v>
      </c>
      <c r="AA3" s="2">
        <v>2640</v>
      </c>
      <c r="AB3" s="2" t="s">
        <v>1346</v>
      </c>
      <c r="AC3" s="2" t="s">
        <v>1347</v>
      </c>
      <c r="AD3" s="2">
        <v>2640</v>
      </c>
      <c r="AE3" s="2" t="s">
        <v>919</v>
      </c>
      <c r="AF3" s="2" t="s">
        <v>920</v>
      </c>
      <c r="AG3" s="2">
        <v>4290</v>
      </c>
      <c r="AH3" s="2" t="s">
        <v>1284</v>
      </c>
      <c r="AI3" s="2" t="s">
        <v>1285</v>
      </c>
      <c r="AJ3" s="2">
        <v>4400</v>
      </c>
      <c r="AK3" s="2" t="s">
        <v>842</v>
      </c>
      <c r="AL3" s="2" t="s">
        <v>843</v>
      </c>
      <c r="AM3" s="2">
        <v>5500</v>
      </c>
      <c r="AN3" s="2" t="s">
        <v>875</v>
      </c>
      <c r="AO3" s="2" t="s">
        <v>876</v>
      </c>
      <c r="AP3" s="2">
        <v>6600</v>
      </c>
      <c r="AQ3" s="2" t="s">
        <v>1246</v>
      </c>
      <c r="AR3" s="2" t="s">
        <v>1247</v>
      </c>
      <c r="AS3" s="2">
        <v>4400</v>
      </c>
      <c r="AT3" s="2" t="s">
        <v>926</v>
      </c>
      <c r="AU3" s="2" t="s">
        <v>927</v>
      </c>
      <c r="AV3" s="2">
        <v>3190</v>
      </c>
      <c r="AW3" s="2" t="s">
        <v>928</v>
      </c>
      <c r="AX3" s="2" t="s">
        <v>929</v>
      </c>
      <c r="AY3" s="2">
        <v>3190</v>
      </c>
      <c r="AZ3" s="2" t="s">
        <v>93</v>
      </c>
      <c r="BA3" s="2" t="s">
        <v>94</v>
      </c>
      <c r="BB3" s="2">
        <v>4400</v>
      </c>
      <c r="BC3" s="2" t="s">
        <v>93</v>
      </c>
      <c r="BD3" s="2" t="s">
        <v>900</v>
      </c>
      <c r="BE3" s="2">
        <v>4400</v>
      </c>
      <c r="BF3" s="2" t="s">
        <v>1404</v>
      </c>
      <c r="BG3" s="2" t="s">
        <v>1405</v>
      </c>
      <c r="BH3" s="2">
        <v>1870</v>
      </c>
      <c r="BI3" s="2" t="s">
        <v>1274</v>
      </c>
      <c r="BJ3" s="2" t="s">
        <v>1275</v>
      </c>
      <c r="BK3" s="2">
        <v>2200</v>
      </c>
      <c r="BL3" s="2" t="s">
        <v>1263</v>
      </c>
      <c r="BM3" s="2" t="s">
        <v>930</v>
      </c>
      <c r="BN3" s="2">
        <v>3740</v>
      </c>
      <c r="BO3" s="2" t="s">
        <v>931</v>
      </c>
      <c r="BP3" s="2" t="s">
        <v>932</v>
      </c>
      <c r="BQ3" s="2">
        <v>3740</v>
      </c>
      <c r="BR3" s="2" t="s">
        <v>1306</v>
      </c>
      <c r="BS3" s="2" t="s">
        <v>1307</v>
      </c>
      <c r="BT3" s="2">
        <v>11990</v>
      </c>
      <c r="BU3" s="2" t="s">
        <v>1310</v>
      </c>
      <c r="BV3" s="2" t="s">
        <v>1311</v>
      </c>
      <c r="BW3" s="2">
        <v>33990</v>
      </c>
      <c r="BX3" s="2" t="s">
        <v>933</v>
      </c>
      <c r="BY3" s="2" t="s">
        <v>934</v>
      </c>
      <c r="BZ3" s="2">
        <v>3740</v>
      </c>
      <c r="CA3" s="2" t="s">
        <v>935</v>
      </c>
      <c r="CB3" s="2" t="s">
        <v>936</v>
      </c>
      <c r="CC3" s="2">
        <v>3740</v>
      </c>
      <c r="CD3" s="2" t="s">
        <v>937</v>
      </c>
      <c r="CE3" s="2" t="s">
        <v>938</v>
      </c>
      <c r="CF3" s="2">
        <v>4290</v>
      </c>
      <c r="CG3" s="2" t="s">
        <v>939</v>
      </c>
      <c r="CH3" s="2" t="s">
        <v>940</v>
      </c>
      <c r="CI3" s="2">
        <v>4290</v>
      </c>
      <c r="CJ3" s="2" t="s">
        <v>1378</v>
      </c>
      <c r="CK3" s="2" t="s">
        <v>1379</v>
      </c>
      <c r="CL3" s="2">
        <v>4290</v>
      </c>
      <c r="CM3" s="2" t="s">
        <v>941</v>
      </c>
      <c r="CN3" s="2" t="s">
        <v>942</v>
      </c>
      <c r="CO3" s="2">
        <v>4290</v>
      </c>
      <c r="CP3" s="2" t="s">
        <v>943</v>
      </c>
      <c r="CQ3" s="2" t="s">
        <v>944</v>
      </c>
      <c r="CR3" s="2">
        <v>4290</v>
      </c>
      <c r="CS3" s="2" t="s">
        <v>945</v>
      </c>
      <c r="CT3" s="2" t="s">
        <v>946</v>
      </c>
      <c r="CU3" s="2">
        <v>4290</v>
      </c>
      <c r="CV3" s="2" t="s">
        <v>1390</v>
      </c>
      <c r="CW3" s="2" t="s">
        <v>1391</v>
      </c>
      <c r="CX3" s="2">
        <v>4290</v>
      </c>
      <c r="CY3" s="2" t="s">
        <v>476</v>
      </c>
      <c r="CZ3" s="2">
        <v>0</v>
      </c>
      <c r="DA3" s="2">
        <v>0</v>
      </c>
      <c r="DB3" s="2" t="s">
        <v>476</v>
      </c>
      <c r="DC3" s="2">
        <v>0</v>
      </c>
      <c r="DD3" s="2">
        <v>0</v>
      </c>
      <c r="DE3" s="2" t="s">
        <v>476</v>
      </c>
      <c r="DF3" s="2">
        <v>0</v>
      </c>
    </row>
    <row r="4" spans="2:110" s="2" customFormat="1">
      <c r="B4" s="2" t="s">
        <v>613</v>
      </c>
      <c r="C4" s="2" t="s">
        <v>1253</v>
      </c>
      <c r="D4" s="2" t="s">
        <v>947</v>
      </c>
      <c r="E4" s="2" t="s">
        <v>948</v>
      </c>
      <c r="F4" s="2">
        <v>3740</v>
      </c>
      <c r="G4" s="2" t="s">
        <v>949</v>
      </c>
      <c r="H4" s="2" t="s">
        <v>950</v>
      </c>
      <c r="I4" s="2">
        <v>3740</v>
      </c>
      <c r="J4" s="2" t="s">
        <v>953</v>
      </c>
      <c r="K4" s="2" t="s">
        <v>954</v>
      </c>
      <c r="L4" s="2">
        <v>3740</v>
      </c>
      <c r="M4" s="2" t="s">
        <v>955</v>
      </c>
      <c r="N4" s="2" t="s">
        <v>956</v>
      </c>
      <c r="O4" s="2">
        <v>3740</v>
      </c>
      <c r="P4" s="2" t="s">
        <v>870</v>
      </c>
      <c r="Q4" s="2" t="s">
        <v>871</v>
      </c>
      <c r="R4" s="2">
        <v>2200</v>
      </c>
      <c r="S4" s="2" t="s">
        <v>476</v>
      </c>
      <c r="T4" s="2">
        <v>0</v>
      </c>
      <c r="U4" s="2">
        <v>0</v>
      </c>
      <c r="V4" s="2" t="s">
        <v>957</v>
      </c>
      <c r="W4" s="2" t="s">
        <v>958</v>
      </c>
      <c r="X4" s="2">
        <v>3740</v>
      </c>
      <c r="Y4" s="2" t="s">
        <v>1316</v>
      </c>
      <c r="Z4" s="2" t="s">
        <v>1317</v>
      </c>
      <c r="AA4" s="2">
        <v>3190</v>
      </c>
      <c r="AB4" s="2" t="s">
        <v>1348</v>
      </c>
      <c r="AC4" s="2" t="s">
        <v>1349</v>
      </c>
      <c r="AD4" s="2">
        <v>3190</v>
      </c>
      <c r="AE4" s="2" t="s">
        <v>951</v>
      </c>
      <c r="AF4" s="2" t="s">
        <v>952</v>
      </c>
      <c r="AG4" s="2">
        <v>5390</v>
      </c>
      <c r="AH4" s="2" t="s">
        <v>1286</v>
      </c>
      <c r="AI4" s="2" t="s">
        <v>1287</v>
      </c>
      <c r="AJ4" s="2">
        <v>4950</v>
      </c>
      <c r="AK4" s="2" t="s">
        <v>844</v>
      </c>
      <c r="AL4" s="2" t="s">
        <v>845</v>
      </c>
      <c r="AM4" s="2">
        <v>6600</v>
      </c>
      <c r="AN4" s="2" t="s">
        <v>877</v>
      </c>
      <c r="AO4" s="2" t="s">
        <v>878</v>
      </c>
      <c r="AP4" s="2">
        <v>12100</v>
      </c>
      <c r="AQ4" s="2" t="s">
        <v>819</v>
      </c>
      <c r="AR4" s="2" t="s">
        <v>1248</v>
      </c>
      <c r="AS4" s="2">
        <v>5500</v>
      </c>
      <c r="AT4" s="2" t="s">
        <v>959</v>
      </c>
      <c r="AU4" s="2" t="s">
        <v>960</v>
      </c>
      <c r="AV4" s="2">
        <v>3740</v>
      </c>
      <c r="AW4" s="2" t="s">
        <v>961</v>
      </c>
      <c r="AX4" s="2" t="s">
        <v>962</v>
      </c>
      <c r="AY4" s="2">
        <v>3740</v>
      </c>
      <c r="AZ4" s="2" t="s">
        <v>95</v>
      </c>
      <c r="BA4" s="2" t="s">
        <v>96</v>
      </c>
      <c r="BB4" s="2">
        <v>4950</v>
      </c>
      <c r="BC4" s="2" t="s">
        <v>95</v>
      </c>
      <c r="BD4" s="2" t="s">
        <v>901</v>
      </c>
      <c r="BE4" s="2">
        <v>4950</v>
      </c>
      <c r="BF4" s="2" t="s">
        <v>1406</v>
      </c>
      <c r="BG4" s="2" t="s">
        <v>1407</v>
      </c>
      <c r="BH4" s="2">
        <v>2420</v>
      </c>
      <c r="BI4" s="2" t="s">
        <v>1276</v>
      </c>
      <c r="BJ4" s="2" t="s">
        <v>1277</v>
      </c>
      <c r="BK4" s="2">
        <v>2530</v>
      </c>
      <c r="BL4" s="2" t="s">
        <v>963</v>
      </c>
      <c r="BM4" s="2" t="s">
        <v>964</v>
      </c>
      <c r="BN4" s="2">
        <v>4290</v>
      </c>
      <c r="BO4" s="2" t="s">
        <v>965</v>
      </c>
      <c r="BP4" s="2" t="s">
        <v>966</v>
      </c>
      <c r="BQ4" s="2">
        <v>4290</v>
      </c>
      <c r="BR4" s="2" t="s">
        <v>1308</v>
      </c>
      <c r="BS4" s="2" t="s">
        <v>1309</v>
      </c>
      <c r="BT4" s="2">
        <v>22990</v>
      </c>
      <c r="BU4" s="2" t="s">
        <v>1312</v>
      </c>
      <c r="BV4" s="2" t="s">
        <v>1313</v>
      </c>
      <c r="BW4" s="2">
        <v>55990</v>
      </c>
      <c r="BX4" s="2" t="s">
        <v>967</v>
      </c>
      <c r="BY4" s="2" t="s">
        <v>968</v>
      </c>
      <c r="BZ4" s="2">
        <v>4290</v>
      </c>
      <c r="CA4" s="2" t="s">
        <v>969</v>
      </c>
      <c r="CB4" s="2" t="s">
        <v>970</v>
      </c>
      <c r="CC4" s="2">
        <v>4290</v>
      </c>
      <c r="CD4" s="2" t="s">
        <v>971</v>
      </c>
      <c r="CE4" s="2" t="s">
        <v>972</v>
      </c>
      <c r="CF4" s="2">
        <v>6490</v>
      </c>
      <c r="CG4" s="2" t="s">
        <v>973</v>
      </c>
      <c r="CH4" s="2" t="s">
        <v>974</v>
      </c>
      <c r="CI4" s="2">
        <v>6490</v>
      </c>
      <c r="CJ4" s="2" t="s">
        <v>1380</v>
      </c>
      <c r="CK4" s="2" t="s">
        <v>1381</v>
      </c>
      <c r="CL4" s="2">
        <v>6490</v>
      </c>
      <c r="CM4" s="2" t="s">
        <v>975</v>
      </c>
      <c r="CN4" s="2" t="s">
        <v>976</v>
      </c>
      <c r="CO4" s="2">
        <v>6490</v>
      </c>
      <c r="CP4" s="2" t="s">
        <v>977</v>
      </c>
      <c r="CQ4" s="2" t="s">
        <v>978</v>
      </c>
      <c r="CR4" s="2">
        <v>5390</v>
      </c>
      <c r="CS4" s="2" t="s">
        <v>979</v>
      </c>
      <c r="CT4" s="2" t="s">
        <v>980</v>
      </c>
      <c r="CU4" s="2">
        <v>5390</v>
      </c>
      <c r="CV4" s="2" t="s">
        <v>1392</v>
      </c>
      <c r="CW4" s="2" t="s">
        <v>1393</v>
      </c>
      <c r="CX4" s="2">
        <v>5390</v>
      </c>
      <c r="CY4" s="2" t="s">
        <v>476</v>
      </c>
      <c r="CZ4" s="2">
        <v>0</v>
      </c>
      <c r="DA4" s="2">
        <v>0</v>
      </c>
      <c r="DB4" s="2" t="s">
        <v>476</v>
      </c>
      <c r="DC4" s="2">
        <v>0</v>
      </c>
      <c r="DD4" s="2">
        <v>0</v>
      </c>
      <c r="DE4" s="2" t="s">
        <v>476</v>
      </c>
      <c r="DF4" s="2">
        <v>0</v>
      </c>
    </row>
    <row r="5" spans="2:110" s="2" customFormat="1">
      <c r="B5" s="2" t="s">
        <v>592</v>
      </c>
      <c r="C5" s="2" t="s">
        <v>1254</v>
      </c>
      <c r="D5" s="2" t="s">
        <v>981</v>
      </c>
      <c r="E5" s="2" t="s">
        <v>982</v>
      </c>
      <c r="F5" s="2">
        <v>4290</v>
      </c>
      <c r="G5" s="2" t="s">
        <v>983</v>
      </c>
      <c r="H5" s="2" t="s">
        <v>984</v>
      </c>
      <c r="I5" s="2">
        <v>4290</v>
      </c>
      <c r="J5" s="2" t="s">
        <v>987</v>
      </c>
      <c r="K5" s="2" t="s">
        <v>988</v>
      </c>
      <c r="L5" s="2">
        <v>4290</v>
      </c>
      <c r="M5" s="2" t="s">
        <v>989</v>
      </c>
      <c r="N5" s="2" t="s">
        <v>990</v>
      </c>
      <c r="O5" s="2">
        <v>4290</v>
      </c>
      <c r="P5" s="2" t="s">
        <v>872</v>
      </c>
      <c r="Q5" s="2" t="s">
        <v>873</v>
      </c>
      <c r="R5" s="2">
        <v>2750</v>
      </c>
      <c r="S5" s="2" t="s">
        <v>476</v>
      </c>
      <c r="T5" s="2">
        <v>0</v>
      </c>
      <c r="U5" s="2">
        <v>0</v>
      </c>
      <c r="V5" s="2" t="s">
        <v>991</v>
      </c>
      <c r="W5" s="2" t="s">
        <v>992</v>
      </c>
      <c r="X5" s="2">
        <v>4290</v>
      </c>
      <c r="Y5" s="2" t="s">
        <v>1318</v>
      </c>
      <c r="Z5" s="2" t="s">
        <v>1319</v>
      </c>
      <c r="AA5" s="2">
        <v>3740</v>
      </c>
      <c r="AB5" s="2" t="s">
        <v>1350</v>
      </c>
      <c r="AC5" s="2" t="s">
        <v>1351</v>
      </c>
      <c r="AD5" s="2">
        <v>3740</v>
      </c>
      <c r="AE5" s="2" t="s">
        <v>985</v>
      </c>
      <c r="AF5" s="2" t="s">
        <v>986</v>
      </c>
      <c r="AG5" s="2">
        <v>6490</v>
      </c>
      <c r="AH5" s="2" t="s">
        <v>1288</v>
      </c>
      <c r="AI5" s="2" t="s">
        <v>1289</v>
      </c>
      <c r="AJ5" s="2">
        <v>5500</v>
      </c>
      <c r="AK5" s="2" t="s">
        <v>846</v>
      </c>
      <c r="AL5" s="2" t="s">
        <v>847</v>
      </c>
      <c r="AM5" s="2">
        <v>7700</v>
      </c>
      <c r="AN5" s="2" t="s">
        <v>879</v>
      </c>
      <c r="AO5" s="2" t="s">
        <v>880</v>
      </c>
      <c r="AP5" s="2">
        <v>17600</v>
      </c>
      <c r="AQ5" s="2" t="s">
        <v>820</v>
      </c>
      <c r="AR5" s="2" t="s">
        <v>1249</v>
      </c>
      <c r="AS5" s="2">
        <v>6600</v>
      </c>
      <c r="AT5" s="2" t="s">
        <v>993</v>
      </c>
      <c r="AU5" s="2" t="s">
        <v>994</v>
      </c>
      <c r="AV5" s="2">
        <v>4290</v>
      </c>
      <c r="AW5" s="2" t="s">
        <v>995</v>
      </c>
      <c r="AX5" s="2" t="s">
        <v>996</v>
      </c>
      <c r="AY5" s="2">
        <v>4290</v>
      </c>
      <c r="AZ5" s="2" t="s">
        <v>97</v>
      </c>
      <c r="BA5" s="2" t="s">
        <v>98</v>
      </c>
      <c r="BB5" s="2">
        <v>5500</v>
      </c>
      <c r="BC5" s="2" t="s">
        <v>97</v>
      </c>
      <c r="BD5" s="2" t="s">
        <v>902</v>
      </c>
      <c r="BE5" s="2">
        <v>5500</v>
      </c>
      <c r="BF5" s="2" t="s">
        <v>1408</v>
      </c>
      <c r="BG5" s="2" t="s">
        <v>1409</v>
      </c>
      <c r="BH5" s="2">
        <v>3520</v>
      </c>
      <c r="BI5" s="2" t="s">
        <v>1278</v>
      </c>
      <c r="BJ5" s="2" t="s">
        <v>1279</v>
      </c>
      <c r="BK5" s="2">
        <v>3190</v>
      </c>
      <c r="BL5" s="2" t="s">
        <v>997</v>
      </c>
      <c r="BM5" s="2" t="s">
        <v>998</v>
      </c>
      <c r="BN5" s="2">
        <v>4840</v>
      </c>
      <c r="BO5" s="2" t="s">
        <v>999</v>
      </c>
      <c r="BP5" s="2" t="s">
        <v>1000</v>
      </c>
      <c r="BQ5" s="2">
        <v>4840</v>
      </c>
      <c r="BR5" s="2" t="s">
        <v>476</v>
      </c>
      <c r="BS5" s="2">
        <v>0</v>
      </c>
      <c r="BT5" s="2">
        <v>0</v>
      </c>
      <c r="BU5" s="2" t="s">
        <v>476</v>
      </c>
      <c r="BV5" s="2">
        <v>0</v>
      </c>
      <c r="BW5" s="2">
        <v>0</v>
      </c>
      <c r="BX5" s="2" t="s">
        <v>1001</v>
      </c>
      <c r="BY5" s="2" t="s">
        <v>1002</v>
      </c>
      <c r="BZ5" s="2">
        <v>4840</v>
      </c>
      <c r="CA5" s="2" t="s">
        <v>1003</v>
      </c>
      <c r="CB5" s="2" t="s">
        <v>1004</v>
      </c>
      <c r="CC5" s="2">
        <v>5390</v>
      </c>
      <c r="CD5" s="2" t="s">
        <v>1005</v>
      </c>
      <c r="CE5" s="2" t="s">
        <v>1006</v>
      </c>
      <c r="CF5" s="2">
        <v>11990</v>
      </c>
      <c r="CG5" s="2" t="s">
        <v>1007</v>
      </c>
      <c r="CH5" s="2" t="s">
        <v>1008</v>
      </c>
      <c r="CI5" s="2">
        <v>11990</v>
      </c>
      <c r="CJ5" s="2" t="s">
        <v>1382</v>
      </c>
      <c r="CK5" s="2" t="s">
        <v>1383</v>
      </c>
      <c r="CL5" s="2">
        <v>11990</v>
      </c>
      <c r="CM5" s="2" t="s">
        <v>1009</v>
      </c>
      <c r="CN5" s="2" t="s">
        <v>1010</v>
      </c>
      <c r="CO5" s="2">
        <v>11990</v>
      </c>
      <c r="CP5" s="2" t="s">
        <v>476</v>
      </c>
      <c r="CQ5" s="2">
        <v>0</v>
      </c>
      <c r="CR5" s="2">
        <v>0</v>
      </c>
      <c r="CS5" s="2" t="s">
        <v>1011</v>
      </c>
      <c r="CT5" s="2" t="s">
        <v>1012</v>
      </c>
      <c r="CU5" s="2">
        <v>6490</v>
      </c>
      <c r="CV5" s="2" t="s">
        <v>1394</v>
      </c>
      <c r="CW5" s="2" t="s">
        <v>1395</v>
      </c>
      <c r="CX5" s="2">
        <v>6490</v>
      </c>
      <c r="CY5" s="2" t="s">
        <v>476</v>
      </c>
      <c r="CZ5" s="2">
        <v>0</v>
      </c>
      <c r="DA5" s="2">
        <v>0</v>
      </c>
      <c r="DB5" s="2" t="s">
        <v>476</v>
      </c>
      <c r="DC5" s="2">
        <v>0</v>
      </c>
      <c r="DD5" s="2">
        <v>0</v>
      </c>
      <c r="DE5" s="2" t="s">
        <v>476</v>
      </c>
      <c r="DF5" s="2">
        <v>0</v>
      </c>
    </row>
    <row r="6" spans="2:110" s="2" customFormat="1">
      <c r="B6" s="2" t="s">
        <v>593</v>
      </c>
      <c r="C6" s="2" t="s">
        <v>1255</v>
      </c>
      <c r="D6" s="2" t="s">
        <v>1013</v>
      </c>
      <c r="E6" s="2" t="s">
        <v>1014</v>
      </c>
      <c r="F6" s="2">
        <v>4840</v>
      </c>
      <c r="G6" s="2" t="s">
        <v>1015</v>
      </c>
      <c r="H6" s="2" t="s">
        <v>1016</v>
      </c>
      <c r="I6" s="2">
        <v>4840</v>
      </c>
      <c r="J6" s="2" t="s">
        <v>1019</v>
      </c>
      <c r="K6" s="2" t="s">
        <v>1020</v>
      </c>
      <c r="L6" s="2">
        <v>4840</v>
      </c>
      <c r="M6" s="2" t="s">
        <v>1021</v>
      </c>
      <c r="N6" s="2" t="s">
        <v>1022</v>
      </c>
      <c r="O6" s="2">
        <v>4840</v>
      </c>
      <c r="P6" s="2" t="s">
        <v>476</v>
      </c>
      <c r="Q6" s="2">
        <v>0</v>
      </c>
      <c r="R6" s="2">
        <v>0</v>
      </c>
      <c r="S6" s="2" t="s">
        <v>476</v>
      </c>
      <c r="T6" s="2">
        <v>0</v>
      </c>
      <c r="U6" s="2">
        <v>0</v>
      </c>
      <c r="V6" s="2" t="s">
        <v>1023</v>
      </c>
      <c r="W6" s="2" t="s">
        <v>1024</v>
      </c>
      <c r="X6" s="2">
        <v>4840</v>
      </c>
      <c r="Y6" s="2" t="s">
        <v>1320</v>
      </c>
      <c r="Z6" s="2" t="s">
        <v>1321</v>
      </c>
      <c r="AA6" s="2">
        <v>4290</v>
      </c>
      <c r="AB6" s="2" t="s">
        <v>1352</v>
      </c>
      <c r="AC6" s="2" t="s">
        <v>1353</v>
      </c>
      <c r="AD6" s="2">
        <v>4290</v>
      </c>
      <c r="AE6" s="2" t="s">
        <v>1017</v>
      </c>
      <c r="AF6" s="2" t="s">
        <v>1018</v>
      </c>
      <c r="AG6" s="2">
        <v>9790</v>
      </c>
      <c r="AH6" s="2" t="s">
        <v>1290</v>
      </c>
      <c r="AI6" s="2" t="s">
        <v>1291</v>
      </c>
      <c r="AJ6" s="2">
        <v>6600</v>
      </c>
      <c r="AK6" s="2" t="s">
        <v>848</v>
      </c>
      <c r="AL6" s="2" t="s">
        <v>849</v>
      </c>
      <c r="AM6" s="2">
        <v>9900</v>
      </c>
      <c r="AN6" s="2" t="s">
        <v>881</v>
      </c>
      <c r="AO6" s="2" t="s">
        <v>882</v>
      </c>
      <c r="AP6" s="2">
        <v>23100</v>
      </c>
      <c r="AQ6" s="2" t="s">
        <v>821</v>
      </c>
      <c r="AR6" s="2" t="s">
        <v>1250</v>
      </c>
      <c r="AS6" s="2">
        <v>7700</v>
      </c>
      <c r="AT6" s="2" t="s">
        <v>1025</v>
      </c>
      <c r="AU6" s="2" t="s">
        <v>1026</v>
      </c>
      <c r="AV6" s="2">
        <v>4840</v>
      </c>
      <c r="AW6" s="2" t="s">
        <v>1027</v>
      </c>
      <c r="AX6" s="2" t="s">
        <v>1028</v>
      </c>
      <c r="AY6" s="2">
        <v>4840</v>
      </c>
      <c r="AZ6" s="2" t="s">
        <v>205</v>
      </c>
      <c r="BA6" s="2" t="s">
        <v>206</v>
      </c>
      <c r="BB6" s="2">
        <v>6600</v>
      </c>
      <c r="BC6" s="2" t="s">
        <v>205</v>
      </c>
      <c r="BD6" s="2" t="s">
        <v>903</v>
      </c>
      <c r="BE6" s="2">
        <v>6600</v>
      </c>
      <c r="BF6" s="2" t="s">
        <v>1410</v>
      </c>
      <c r="BG6" s="2" t="s">
        <v>1411</v>
      </c>
      <c r="BH6" s="2">
        <v>5720</v>
      </c>
      <c r="BI6" s="2" t="s">
        <v>1280</v>
      </c>
      <c r="BJ6" s="2" t="s">
        <v>1281</v>
      </c>
      <c r="BK6" s="2">
        <v>3740</v>
      </c>
      <c r="BL6" s="2" t="s">
        <v>1029</v>
      </c>
      <c r="BM6" s="2" t="s">
        <v>1030</v>
      </c>
      <c r="BN6" s="2">
        <v>5390</v>
      </c>
      <c r="BO6" s="2" t="s">
        <v>1031</v>
      </c>
      <c r="BP6" s="2" t="s">
        <v>1032</v>
      </c>
      <c r="BQ6" s="2">
        <v>5390</v>
      </c>
      <c r="BR6" s="2" t="s">
        <v>476</v>
      </c>
      <c r="BS6" s="2">
        <v>0</v>
      </c>
      <c r="BT6" s="2">
        <v>0</v>
      </c>
      <c r="BU6" s="2" t="s">
        <v>476</v>
      </c>
      <c r="BV6" s="2">
        <v>0</v>
      </c>
      <c r="BW6" s="2">
        <v>0</v>
      </c>
      <c r="BX6" s="2" t="s">
        <v>1033</v>
      </c>
      <c r="BY6" s="2" t="s">
        <v>1034</v>
      </c>
      <c r="BZ6" s="2">
        <v>5390</v>
      </c>
      <c r="CA6" s="2" t="s">
        <v>1035</v>
      </c>
      <c r="CB6" s="2" t="s">
        <v>1036</v>
      </c>
      <c r="CC6" s="2">
        <v>6490</v>
      </c>
      <c r="CD6" s="2" t="s">
        <v>1037</v>
      </c>
      <c r="CE6" s="2" t="s">
        <v>1038</v>
      </c>
      <c r="CF6" s="2">
        <v>22990</v>
      </c>
      <c r="CG6" s="2" t="s">
        <v>1039</v>
      </c>
      <c r="CH6" s="2" t="s">
        <v>1040</v>
      </c>
      <c r="CI6" s="2">
        <v>22990</v>
      </c>
      <c r="CJ6" s="2" t="s">
        <v>1384</v>
      </c>
      <c r="CK6" s="2" t="s">
        <v>1385</v>
      </c>
      <c r="CL6" s="2">
        <v>17490</v>
      </c>
      <c r="CM6" s="2" t="s">
        <v>476</v>
      </c>
      <c r="CN6" s="2">
        <v>0</v>
      </c>
      <c r="CO6" s="2">
        <v>0</v>
      </c>
      <c r="CP6" s="2" t="s">
        <v>476</v>
      </c>
      <c r="CQ6" s="2">
        <v>0</v>
      </c>
      <c r="CR6" s="2">
        <v>0</v>
      </c>
      <c r="CS6" s="2" t="s">
        <v>1041</v>
      </c>
      <c r="CT6" s="2" t="s">
        <v>1042</v>
      </c>
      <c r="CU6" s="2">
        <v>11990</v>
      </c>
      <c r="CV6" s="2" t="s">
        <v>1396</v>
      </c>
      <c r="CW6" s="2" t="s">
        <v>1397</v>
      </c>
      <c r="CX6" s="2">
        <v>9790</v>
      </c>
      <c r="CY6" s="2" t="s">
        <v>476</v>
      </c>
      <c r="CZ6" s="2">
        <v>0</v>
      </c>
      <c r="DA6" s="2">
        <v>0</v>
      </c>
      <c r="DB6" s="2" t="s">
        <v>476</v>
      </c>
      <c r="DC6" s="2">
        <v>0</v>
      </c>
      <c r="DD6" s="2">
        <v>0</v>
      </c>
      <c r="DE6" s="2" t="s">
        <v>476</v>
      </c>
      <c r="DF6" s="2">
        <v>0</v>
      </c>
    </row>
    <row r="7" spans="2:110" s="2" customFormat="1">
      <c r="B7" s="2" t="s">
        <v>812</v>
      </c>
      <c r="C7" s="2" t="s">
        <v>811</v>
      </c>
      <c r="D7" s="2" t="s">
        <v>1043</v>
      </c>
      <c r="E7" s="2" t="s">
        <v>1044</v>
      </c>
      <c r="F7" s="2">
        <v>5390</v>
      </c>
      <c r="G7" s="2" t="s">
        <v>1045</v>
      </c>
      <c r="H7" s="2" t="s">
        <v>1046</v>
      </c>
      <c r="I7" s="2">
        <v>5390</v>
      </c>
      <c r="J7" s="2" t="s">
        <v>1049</v>
      </c>
      <c r="K7" s="2" t="s">
        <v>1050</v>
      </c>
      <c r="L7" s="2">
        <v>5390</v>
      </c>
      <c r="M7" s="2" t="s">
        <v>1051</v>
      </c>
      <c r="N7" s="2" t="s">
        <v>1052</v>
      </c>
      <c r="O7" s="2">
        <v>5390</v>
      </c>
      <c r="P7" s="2" t="s">
        <v>476</v>
      </c>
      <c r="Q7" s="2">
        <v>0</v>
      </c>
      <c r="R7" s="2">
        <v>0</v>
      </c>
      <c r="S7" s="2" t="s">
        <v>476</v>
      </c>
      <c r="T7" s="2">
        <v>0</v>
      </c>
      <c r="U7" s="2">
        <v>0</v>
      </c>
      <c r="V7" s="2" t="s">
        <v>1053</v>
      </c>
      <c r="W7" s="2" t="s">
        <v>1054</v>
      </c>
      <c r="X7" s="2">
        <v>5390</v>
      </c>
      <c r="Y7" s="2" t="s">
        <v>1322</v>
      </c>
      <c r="Z7" s="2" t="s">
        <v>1323</v>
      </c>
      <c r="AA7" s="2">
        <v>4840</v>
      </c>
      <c r="AB7" s="2" t="s">
        <v>1354</v>
      </c>
      <c r="AC7" s="2" t="s">
        <v>1355</v>
      </c>
      <c r="AD7" s="2">
        <v>4840</v>
      </c>
      <c r="AE7" s="2" t="s">
        <v>1047</v>
      </c>
      <c r="AF7" s="2" t="s">
        <v>1048</v>
      </c>
      <c r="AG7" s="2">
        <v>11990</v>
      </c>
      <c r="AH7" s="2" t="s">
        <v>1292</v>
      </c>
      <c r="AI7" s="2" t="s">
        <v>1293</v>
      </c>
      <c r="AJ7" s="2">
        <v>9900</v>
      </c>
      <c r="AK7" s="2" t="s">
        <v>850</v>
      </c>
      <c r="AL7" s="2" t="s">
        <v>851</v>
      </c>
      <c r="AM7" s="2">
        <v>12100</v>
      </c>
      <c r="AN7" s="2" t="s">
        <v>883</v>
      </c>
      <c r="AO7" s="2" t="s">
        <v>884</v>
      </c>
      <c r="AP7" s="2">
        <v>28600</v>
      </c>
      <c r="AQ7" s="2" t="s">
        <v>822</v>
      </c>
      <c r="AR7" s="2" t="s">
        <v>1251</v>
      </c>
      <c r="AS7" s="2">
        <v>9900</v>
      </c>
      <c r="AT7" s="2" t="s">
        <v>1055</v>
      </c>
      <c r="AU7" s="2" t="s">
        <v>1056</v>
      </c>
      <c r="AV7" s="2">
        <v>5390</v>
      </c>
      <c r="AW7" s="2" t="s">
        <v>1057</v>
      </c>
      <c r="AX7" s="2" t="s">
        <v>1058</v>
      </c>
      <c r="AY7" s="2">
        <v>5390</v>
      </c>
      <c r="AZ7" s="2" t="s">
        <v>207</v>
      </c>
      <c r="BA7" s="2" t="s">
        <v>208</v>
      </c>
      <c r="BB7" s="2">
        <v>9900</v>
      </c>
      <c r="BC7" s="2" t="s">
        <v>207</v>
      </c>
      <c r="BD7" s="2" t="s">
        <v>904</v>
      </c>
      <c r="BE7" s="2">
        <v>9900</v>
      </c>
      <c r="BF7" s="2" t="s">
        <v>1412</v>
      </c>
      <c r="BG7" s="2" t="s">
        <v>1413</v>
      </c>
      <c r="BH7" s="2">
        <v>11220</v>
      </c>
      <c r="BI7" s="2" t="s">
        <v>476</v>
      </c>
      <c r="BJ7" s="2">
        <v>0</v>
      </c>
      <c r="BK7" s="2">
        <v>0</v>
      </c>
      <c r="BL7" s="2" t="s">
        <v>1059</v>
      </c>
      <c r="BM7" s="2" t="s">
        <v>1060</v>
      </c>
      <c r="BN7" s="2">
        <v>6490</v>
      </c>
      <c r="BO7" s="2" t="s">
        <v>1061</v>
      </c>
      <c r="BP7" s="2" t="s">
        <v>1062</v>
      </c>
      <c r="BQ7" s="2">
        <v>6490</v>
      </c>
      <c r="BR7" s="2" t="s">
        <v>476</v>
      </c>
      <c r="BS7" s="2">
        <v>0</v>
      </c>
      <c r="BT7" s="2">
        <v>0</v>
      </c>
      <c r="BU7" s="2" t="s">
        <v>476</v>
      </c>
      <c r="BV7" s="2">
        <v>0</v>
      </c>
      <c r="BW7" s="2">
        <v>0</v>
      </c>
      <c r="BX7" s="2" t="s">
        <v>1063</v>
      </c>
      <c r="BY7" s="2" t="s">
        <v>1064</v>
      </c>
      <c r="BZ7" s="2">
        <v>6490</v>
      </c>
      <c r="CA7" s="2" t="s">
        <v>1065</v>
      </c>
      <c r="CB7" s="2" t="s">
        <v>1066</v>
      </c>
      <c r="CC7" s="2">
        <v>9790</v>
      </c>
      <c r="CD7" s="2" t="s">
        <v>1067</v>
      </c>
      <c r="CE7" s="2" t="s">
        <v>1068</v>
      </c>
      <c r="CF7" s="2">
        <v>33990</v>
      </c>
      <c r="CG7" s="2" t="s">
        <v>1069</v>
      </c>
      <c r="CH7" s="2" t="s">
        <v>1070</v>
      </c>
      <c r="CI7" s="2">
        <v>33990</v>
      </c>
      <c r="CJ7" s="2" t="s">
        <v>1386</v>
      </c>
      <c r="CK7" s="2" t="s">
        <v>1387</v>
      </c>
      <c r="CL7" s="2">
        <v>23320</v>
      </c>
      <c r="CM7" s="2" t="s">
        <v>476</v>
      </c>
      <c r="CN7" s="2">
        <v>0</v>
      </c>
      <c r="CO7" s="2">
        <v>0</v>
      </c>
      <c r="CP7" s="2" t="s">
        <v>476</v>
      </c>
      <c r="CQ7" s="2">
        <v>0</v>
      </c>
      <c r="CR7" s="2">
        <v>0</v>
      </c>
      <c r="CS7" s="2" t="s">
        <v>1071</v>
      </c>
      <c r="CT7" s="2" t="s">
        <v>1072</v>
      </c>
      <c r="CU7" s="2">
        <v>17490</v>
      </c>
      <c r="CV7" s="2" t="s">
        <v>1398</v>
      </c>
      <c r="CW7" s="2" t="s">
        <v>1399</v>
      </c>
      <c r="CX7" s="2">
        <v>11990</v>
      </c>
      <c r="CY7" s="2" t="s">
        <v>476</v>
      </c>
      <c r="CZ7" s="2">
        <v>0</v>
      </c>
      <c r="DA7" s="2">
        <v>0</v>
      </c>
      <c r="DB7" s="2" t="s">
        <v>476</v>
      </c>
      <c r="DC7" s="2">
        <v>0</v>
      </c>
      <c r="DD7" s="2">
        <v>0</v>
      </c>
      <c r="DE7" s="2" t="s">
        <v>476</v>
      </c>
      <c r="DF7" s="2">
        <v>0</v>
      </c>
    </row>
    <row r="8" spans="2:110" s="2" customFormat="1">
      <c r="B8" s="2" t="s">
        <v>750</v>
      </c>
      <c r="C8" s="2" t="s">
        <v>1256</v>
      </c>
      <c r="D8" s="2" t="s">
        <v>1073</v>
      </c>
      <c r="E8" s="2" t="s">
        <v>1074</v>
      </c>
      <c r="F8" s="2">
        <v>6490</v>
      </c>
      <c r="G8" s="2" t="s">
        <v>1075</v>
      </c>
      <c r="H8" s="2" t="s">
        <v>1076</v>
      </c>
      <c r="I8" s="2">
        <v>6490</v>
      </c>
      <c r="J8" s="2" t="s">
        <v>1079</v>
      </c>
      <c r="K8" s="2" t="s">
        <v>1080</v>
      </c>
      <c r="L8" s="2">
        <v>6490</v>
      </c>
      <c r="M8" s="2" t="s">
        <v>1081</v>
      </c>
      <c r="N8" s="2" t="s">
        <v>1082</v>
      </c>
      <c r="O8" s="2">
        <v>6490</v>
      </c>
      <c r="P8" s="2" t="s">
        <v>476</v>
      </c>
      <c r="Q8" s="2">
        <v>0</v>
      </c>
      <c r="R8" s="2">
        <v>0</v>
      </c>
      <c r="S8" s="2" t="s">
        <v>476</v>
      </c>
      <c r="T8" s="2">
        <v>0</v>
      </c>
      <c r="U8" s="2">
        <v>0</v>
      </c>
      <c r="V8" s="2" t="s">
        <v>1083</v>
      </c>
      <c r="W8" s="2" t="s">
        <v>1084</v>
      </c>
      <c r="X8" s="2">
        <v>6490</v>
      </c>
      <c r="Y8" s="2" t="s">
        <v>1324</v>
      </c>
      <c r="Z8" s="2" t="s">
        <v>1325</v>
      </c>
      <c r="AA8" s="2">
        <v>5390</v>
      </c>
      <c r="AB8" s="2" t="s">
        <v>1356</v>
      </c>
      <c r="AC8" s="2" t="s">
        <v>1357</v>
      </c>
      <c r="AD8" s="2">
        <v>5390</v>
      </c>
      <c r="AE8" s="2" t="s">
        <v>1077</v>
      </c>
      <c r="AF8" s="2" t="s">
        <v>1078</v>
      </c>
      <c r="AG8" s="2">
        <v>17490</v>
      </c>
      <c r="AH8" s="2" t="s">
        <v>1294</v>
      </c>
      <c r="AI8" s="2" t="s">
        <v>1295</v>
      </c>
      <c r="AJ8" s="2">
        <v>12100</v>
      </c>
      <c r="AK8" s="2" t="s">
        <v>852</v>
      </c>
      <c r="AL8" s="2" t="s">
        <v>853</v>
      </c>
      <c r="AM8" s="2">
        <v>17600</v>
      </c>
      <c r="AN8" s="2" t="s">
        <v>885</v>
      </c>
      <c r="AO8" s="2" t="s">
        <v>886</v>
      </c>
      <c r="AP8" s="2">
        <v>34100</v>
      </c>
      <c r="AQ8" s="2" t="s">
        <v>823</v>
      </c>
      <c r="AR8" s="2" t="s">
        <v>1252</v>
      </c>
      <c r="AS8" s="2">
        <v>12100</v>
      </c>
      <c r="AT8" s="2" t="s">
        <v>1085</v>
      </c>
      <c r="AU8" s="2" t="s">
        <v>1086</v>
      </c>
      <c r="AV8" s="2">
        <v>6490</v>
      </c>
      <c r="AW8" s="2" t="s">
        <v>1087</v>
      </c>
      <c r="AX8" s="2" t="s">
        <v>1088</v>
      </c>
      <c r="AY8" s="2">
        <v>6490</v>
      </c>
      <c r="AZ8" s="2" t="s">
        <v>209</v>
      </c>
      <c r="BA8" s="2" t="s">
        <v>210</v>
      </c>
      <c r="BB8" s="2">
        <v>12100</v>
      </c>
      <c r="BC8" s="2" t="s">
        <v>209</v>
      </c>
      <c r="BD8" s="2" t="s">
        <v>905</v>
      </c>
      <c r="BE8" s="2">
        <v>12100</v>
      </c>
      <c r="BF8" s="2" t="s">
        <v>476</v>
      </c>
      <c r="BG8" s="2">
        <v>0</v>
      </c>
      <c r="BH8" s="2">
        <v>0</v>
      </c>
      <c r="BI8" s="2" t="s">
        <v>476</v>
      </c>
      <c r="BJ8" s="2">
        <v>0</v>
      </c>
      <c r="BK8" s="2">
        <v>0</v>
      </c>
      <c r="BL8" s="2" t="s">
        <v>1089</v>
      </c>
      <c r="BM8" s="2" t="s">
        <v>1090</v>
      </c>
      <c r="BN8" s="2">
        <v>8690</v>
      </c>
      <c r="BO8" s="2" t="s">
        <v>1091</v>
      </c>
      <c r="BP8" s="2" t="s">
        <v>1092</v>
      </c>
      <c r="BQ8" s="2">
        <v>11990</v>
      </c>
      <c r="BR8" s="2" t="s">
        <v>476</v>
      </c>
      <c r="BS8" s="2">
        <v>0</v>
      </c>
      <c r="BT8" s="2">
        <v>0</v>
      </c>
      <c r="BU8" s="2" t="s">
        <v>476</v>
      </c>
      <c r="BV8" s="2">
        <v>0</v>
      </c>
      <c r="BW8" s="2">
        <v>0</v>
      </c>
      <c r="BX8" s="2" t="s">
        <v>1093</v>
      </c>
      <c r="BY8" s="2" t="s">
        <v>1094</v>
      </c>
      <c r="BZ8" s="2">
        <v>8690</v>
      </c>
      <c r="CA8" s="2" t="s">
        <v>1095</v>
      </c>
      <c r="CB8" s="2" t="s">
        <v>1096</v>
      </c>
      <c r="CC8" s="2">
        <v>11990</v>
      </c>
      <c r="CD8" s="2" t="s">
        <v>476</v>
      </c>
      <c r="CE8" s="2">
        <v>0</v>
      </c>
      <c r="CF8" s="2">
        <v>0</v>
      </c>
      <c r="CG8" s="2" t="s">
        <v>476</v>
      </c>
      <c r="CH8" s="2">
        <v>0</v>
      </c>
      <c r="CI8" s="2">
        <v>0</v>
      </c>
      <c r="CJ8" s="2" t="s">
        <v>1388</v>
      </c>
      <c r="CK8" s="2" t="s">
        <v>1389</v>
      </c>
      <c r="CL8" s="2">
        <v>34320</v>
      </c>
      <c r="CM8" s="2" t="s">
        <v>476</v>
      </c>
      <c r="CN8" s="2">
        <v>0</v>
      </c>
      <c r="CO8" s="2">
        <v>0</v>
      </c>
      <c r="CP8" s="2" t="s">
        <v>476</v>
      </c>
      <c r="CQ8" s="2">
        <v>0</v>
      </c>
      <c r="CR8" s="2">
        <v>0</v>
      </c>
      <c r="CS8" s="2" t="s">
        <v>1097</v>
      </c>
      <c r="CT8" s="2" t="s">
        <v>1098</v>
      </c>
      <c r="CU8" s="2">
        <v>22990</v>
      </c>
      <c r="CV8" s="2" t="s">
        <v>1400</v>
      </c>
      <c r="CW8" s="2" t="s">
        <v>1401</v>
      </c>
      <c r="CX8" s="2">
        <v>17490</v>
      </c>
      <c r="CY8" s="2" t="s">
        <v>476</v>
      </c>
      <c r="CZ8" s="2">
        <v>0</v>
      </c>
      <c r="DA8" s="2">
        <v>0</v>
      </c>
      <c r="DB8" s="2" t="s">
        <v>476</v>
      </c>
      <c r="DC8" s="2">
        <v>0</v>
      </c>
      <c r="DD8" s="2">
        <v>0</v>
      </c>
      <c r="DE8" s="2" t="s">
        <v>476</v>
      </c>
      <c r="DF8" s="2">
        <v>0</v>
      </c>
    </row>
    <row r="9" spans="2:110" s="2" customFormat="1">
      <c r="B9" s="2" t="s">
        <v>911</v>
      </c>
      <c r="C9" s="2" t="s">
        <v>1257</v>
      </c>
      <c r="D9" s="2" t="s">
        <v>1099</v>
      </c>
      <c r="E9" s="2" t="s">
        <v>1100</v>
      </c>
      <c r="F9" s="2">
        <v>7590</v>
      </c>
      <c r="G9" s="2" t="s">
        <v>1101</v>
      </c>
      <c r="H9" s="2" t="s">
        <v>1102</v>
      </c>
      <c r="I9" s="2">
        <v>7590</v>
      </c>
      <c r="J9" s="2" t="s">
        <v>1105</v>
      </c>
      <c r="K9" s="2" t="s">
        <v>1106</v>
      </c>
      <c r="L9" s="2">
        <v>9790</v>
      </c>
      <c r="M9" s="2" t="s">
        <v>1107</v>
      </c>
      <c r="N9" s="2" t="s">
        <v>1108</v>
      </c>
      <c r="O9" s="2">
        <v>9790</v>
      </c>
      <c r="P9" s="2" t="s">
        <v>476</v>
      </c>
      <c r="Q9" s="2">
        <v>0</v>
      </c>
      <c r="R9" s="2">
        <v>0</v>
      </c>
      <c r="S9" s="2" t="s">
        <v>476</v>
      </c>
      <c r="T9" s="2">
        <v>0</v>
      </c>
      <c r="U9" s="2">
        <v>0</v>
      </c>
      <c r="V9" s="2" t="s">
        <v>1109</v>
      </c>
      <c r="W9" s="2" t="s">
        <v>1110</v>
      </c>
      <c r="X9" s="2">
        <v>7590</v>
      </c>
      <c r="Y9" s="2" t="s">
        <v>1326</v>
      </c>
      <c r="Z9" s="2" t="s">
        <v>1327</v>
      </c>
      <c r="AA9" s="2">
        <v>6490</v>
      </c>
      <c r="AB9" s="2" t="s">
        <v>1358</v>
      </c>
      <c r="AC9" s="2" t="s">
        <v>1359</v>
      </c>
      <c r="AD9" s="2">
        <v>6490</v>
      </c>
      <c r="AE9" s="2" t="s">
        <v>1103</v>
      </c>
      <c r="AF9" s="2" t="s">
        <v>1104</v>
      </c>
      <c r="AG9" s="2">
        <v>22990</v>
      </c>
      <c r="AH9" s="2" t="s">
        <v>1296</v>
      </c>
      <c r="AI9" s="2" t="s">
        <v>1297</v>
      </c>
      <c r="AJ9" s="2">
        <v>17600</v>
      </c>
      <c r="AK9" s="2" t="s">
        <v>854</v>
      </c>
      <c r="AL9" s="2" t="s">
        <v>855</v>
      </c>
      <c r="AM9" s="2">
        <v>23100</v>
      </c>
      <c r="AN9" s="2" t="s">
        <v>887</v>
      </c>
      <c r="AO9" s="2" t="s">
        <v>888</v>
      </c>
      <c r="AP9" s="2">
        <v>39600</v>
      </c>
      <c r="AQ9" s="2" t="s">
        <v>476</v>
      </c>
      <c r="AR9" s="2">
        <v>0</v>
      </c>
      <c r="AS9" s="2">
        <v>0</v>
      </c>
      <c r="AT9" s="2" t="s">
        <v>1111</v>
      </c>
      <c r="AU9" s="2" t="s">
        <v>1112</v>
      </c>
      <c r="AV9" s="2">
        <v>8690</v>
      </c>
      <c r="AW9" s="2" t="s">
        <v>1113</v>
      </c>
      <c r="AX9" s="2" t="s">
        <v>1114</v>
      </c>
      <c r="AY9" s="2">
        <v>9790</v>
      </c>
      <c r="AZ9" s="2" t="s">
        <v>211</v>
      </c>
      <c r="BA9" s="2" t="s">
        <v>212</v>
      </c>
      <c r="BB9" s="2">
        <v>17600</v>
      </c>
      <c r="BC9" s="2" t="s">
        <v>211</v>
      </c>
      <c r="BD9" s="2" t="s">
        <v>906</v>
      </c>
      <c r="BE9" s="2">
        <v>17600</v>
      </c>
      <c r="BF9" s="2" t="s">
        <v>476</v>
      </c>
      <c r="BG9" s="2">
        <v>0</v>
      </c>
      <c r="BH9" s="2">
        <v>0</v>
      </c>
      <c r="BI9" s="2" t="s">
        <v>476</v>
      </c>
      <c r="BJ9" s="2">
        <v>0</v>
      </c>
      <c r="BK9" s="2">
        <v>0</v>
      </c>
      <c r="BL9" s="2" t="s">
        <v>1115</v>
      </c>
      <c r="BM9" s="2" t="s">
        <v>1116</v>
      </c>
      <c r="BN9" s="2">
        <v>11990</v>
      </c>
      <c r="BO9" s="2" t="s">
        <v>476</v>
      </c>
      <c r="BP9" s="2">
        <v>0</v>
      </c>
      <c r="BQ9" s="2">
        <v>0</v>
      </c>
      <c r="BR9" s="2" t="s">
        <v>476</v>
      </c>
      <c r="BS9" s="2">
        <v>0</v>
      </c>
      <c r="BT9" s="2">
        <v>0</v>
      </c>
      <c r="BU9" s="2" t="s">
        <v>476</v>
      </c>
      <c r="BV9" s="2">
        <v>0</v>
      </c>
      <c r="BW9" s="2">
        <v>0</v>
      </c>
      <c r="BX9" s="2" t="s">
        <v>1117</v>
      </c>
      <c r="BY9" s="2" t="s">
        <v>1118</v>
      </c>
      <c r="BZ9" s="2">
        <v>9790</v>
      </c>
      <c r="CA9" s="2" t="s">
        <v>476</v>
      </c>
      <c r="CB9" s="2">
        <v>0</v>
      </c>
      <c r="CC9" s="2">
        <v>0</v>
      </c>
      <c r="CD9" s="2" t="s">
        <v>476</v>
      </c>
      <c r="CE9" s="2">
        <v>0</v>
      </c>
      <c r="CF9" s="2">
        <v>0</v>
      </c>
      <c r="CG9" s="2" t="s">
        <v>476</v>
      </c>
      <c r="CH9" s="2">
        <v>0</v>
      </c>
      <c r="CI9" s="2">
        <v>0</v>
      </c>
      <c r="CJ9" s="2" t="s">
        <v>476</v>
      </c>
      <c r="CK9" s="2">
        <v>0</v>
      </c>
      <c r="CL9" s="2">
        <v>0</v>
      </c>
      <c r="CM9" s="2" t="s">
        <v>476</v>
      </c>
      <c r="CN9" s="2">
        <v>0</v>
      </c>
      <c r="CO9" s="2">
        <v>0</v>
      </c>
      <c r="CP9" s="2" t="s">
        <v>476</v>
      </c>
      <c r="CQ9" s="2">
        <v>0</v>
      </c>
      <c r="CR9" s="2">
        <v>0</v>
      </c>
      <c r="CS9" s="2" t="s">
        <v>476</v>
      </c>
      <c r="CT9" s="2">
        <v>0</v>
      </c>
      <c r="CU9" s="2">
        <v>0</v>
      </c>
      <c r="CV9" s="2" t="s">
        <v>1402</v>
      </c>
      <c r="CW9" s="2" t="s">
        <v>1403</v>
      </c>
      <c r="CX9" s="2">
        <v>22990</v>
      </c>
      <c r="CY9" s="2" t="s">
        <v>476</v>
      </c>
      <c r="CZ9" s="2">
        <v>0</v>
      </c>
      <c r="DA9" s="2">
        <v>0</v>
      </c>
      <c r="DB9" s="2" t="s">
        <v>476</v>
      </c>
      <c r="DC9" s="2">
        <v>0</v>
      </c>
      <c r="DD9" s="2">
        <v>0</v>
      </c>
      <c r="DE9" s="2" t="s">
        <v>476</v>
      </c>
      <c r="DF9" s="2">
        <v>0</v>
      </c>
    </row>
    <row r="10" spans="2:110" s="2" customFormat="1">
      <c r="B10" s="2" t="s">
        <v>725</v>
      </c>
      <c r="C10" s="2" t="s">
        <v>1258</v>
      </c>
      <c r="D10" s="2" t="s">
        <v>1119</v>
      </c>
      <c r="E10" s="2" t="s">
        <v>1120</v>
      </c>
      <c r="F10" s="2">
        <v>8690</v>
      </c>
      <c r="G10" s="2" t="s">
        <v>1121</v>
      </c>
      <c r="H10" s="2" t="s">
        <v>1122</v>
      </c>
      <c r="I10" s="2">
        <v>8690</v>
      </c>
      <c r="J10" s="2" t="s">
        <v>1123</v>
      </c>
      <c r="K10" s="2" t="s">
        <v>1124</v>
      </c>
      <c r="L10" s="2">
        <v>11990</v>
      </c>
      <c r="M10" s="2" t="s">
        <v>1125</v>
      </c>
      <c r="N10" s="2" t="s">
        <v>1126</v>
      </c>
      <c r="O10" s="2">
        <v>11990</v>
      </c>
      <c r="P10" s="2" t="s">
        <v>476</v>
      </c>
      <c r="Q10" s="2">
        <v>0</v>
      </c>
      <c r="R10" s="2">
        <v>0</v>
      </c>
      <c r="S10" s="2" t="s">
        <v>476</v>
      </c>
      <c r="T10" s="2">
        <v>0</v>
      </c>
      <c r="U10" s="2">
        <v>0</v>
      </c>
      <c r="V10" s="2" t="s">
        <v>1127</v>
      </c>
      <c r="W10" s="2" t="s">
        <v>1128</v>
      </c>
      <c r="X10" s="2">
        <v>8690</v>
      </c>
      <c r="Y10" s="2" t="s">
        <v>1328</v>
      </c>
      <c r="Z10" s="2" t="s">
        <v>1329</v>
      </c>
      <c r="AA10" s="2">
        <v>7590</v>
      </c>
      <c r="AB10" s="2" t="s">
        <v>1360</v>
      </c>
      <c r="AC10" s="2" t="s">
        <v>1361</v>
      </c>
      <c r="AD10" s="2">
        <v>7590</v>
      </c>
      <c r="AE10" s="2" t="s">
        <v>476</v>
      </c>
      <c r="AF10" s="2">
        <v>0</v>
      </c>
      <c r="AG10" s="2">
        <v>0</v>
      </c>
      <c r="AH10" s="2" t="s">
        <v>1298</v>
      </c>
      <c r="AI10" s="2" t="s">
        <v>1299</v>
      </c>
      <c r="AJ10" s="2">
        <v>23100</v>
      </c>
      <c r="AK10" s="2" t="s">
        <v>856</v>
      </c>
      <c r="AL10" s="2" t="s">
        <v>857</v>
      </c>
      <c r="AM10" s="2">
        <v>28600</v>
      </c>
      <c r="AN10" s="2" t="s">
        <v>889</v>
      </c>
      <c r="AO10" s="2" t="s">
        <v>890</v>
      </c>
      <c r="AP10" s="2">
        <v>45100</v>
      </c>
      <c r="AQ10" s="2" t="s">
        <v>476</v>
      </c>
      <c r="AR10" s="2">
        <v>0</v>
      </c>
      <c r="AS10" s="2">
        <v>0</v>
      </c>
      <c r="AT10" s="2" t="s">
        <v>1129</v>
      </c>
      <c r="AU10" s="2" t="s">
        <v>1130</v>
      </c>
      <c r="AV10" s="2">
        <v>9790</v>
      </c>
      <c r="AW10" s="2" t="s">
        <v>1131</v>
      </c>
      <c r="AX10" s="2" t="s">
        <v>1132</v>
      </c>
      <c r="AY10" s="2">
        <v>11990</v>
      </c>
      <c r="AZ10" s="2" t="s">
        <v>213</v>
      </c>
      <c r="BA10" s="2" t="s">
        <v>214</v>
      </c>
      <c r="BB10" s="2">
        <v>23100</v>
      </c>
      <c r="BC10" s="2" t="s">
        <v>213</v>
      </c>
      <c r="BD10" s="2" t="s">
        <v>907</v>
      </c>
      <c r="BE10" s="2">
        <v>23100</v>
      </c>
      <c r="BF10" s="2" t="s">
        <v>476</v>
      </c>
      <c r="BG10" s="2">
        <v>0</v>
      </c>
      <c r="BH10" s="2">
        <v>0</v>
      </c>
      <c r="BI10" s="2" t="s">
        <v>476</v>
      </c>
      <c r="BJ10" s="2">
        <v>0</v>
      </c>
      <c r="BK10" s="2">
        <v>0</v>
      </c>
      <c r="BL10" s="2" t="s">
        <v>476</v>
      </c>
      <c r="BM10" s="2">
        <v>0</v>
      </c>
      <c r="BN10" s="2">
        <v>0</v>
      </c>
      <c r="BO10" s="2" t="s">
        <v>476</v>
      </c>
      <c r="BP10" s="2">
        <v>0</v>
      </c>
      <c r="BQ10" s="2">
        <v>0</v>
      </c>
      <c r="BR10" s="2" t="s">
        <v>476</v>
      </c>
      <c r="BS10" s="2">
        <v>0</v>
      </c>
      <c r="BT10" s="2">
        <v>0</v>
      </c>
      <c r="BU10" s="2" t="s">
        <v>476</v>
      </c>
      <c r="BV10" s="2">
        <v>0</v>
      </c>
      <c r="BW10" s="2">
        <v>0</v>
      </c>
      <c r="BX10" s="2" t="s">
        <v>1133</v>
      </c>
      <c r="BY10" s="2" t="s">
        <v>1134</v>
      </c>
      <c r="BZ10" s="2">
        <v>11990</v>
      </c>
      <c r="CA10" s="2" t="s">
        <v>476</v>
      </c>
      <c r="CB10" s="2">
        <v>0</v>
      </c>
      <c r="CC10" s="2">
        <v>0</v>
      </c>
      <c r="CD10" s="2" t="s">
        <v>476</v>
      </c>
      <c r="CE10" s="2">
        <v>0</v>
      </c>
      <c r="CF10" s="2">
        <v>0</v>
      </c>
      <c r="CG10" s="2" t="s">
        <v>476</v>
      </c>
      <c r="CH10" s="2">
        <v>0</v>
      </c>
      <c r="CI10" s="2">
        <v>0</v>
      </c>
      <c r="CJ10" s="2" t="s">
        <v>476</v>
      </c>
      <c r="CK10" s="2">
        <v>0</v>
      </c>
      <c r="CL10" s="2">
        <v>0</v>
      </c>
      <c r="CM10" s="2" t="s">
        <v>476</v>
      </c>
      <c r="CN10" s="2">
        <v>0</v>
      </c>
      <c r="CO10" s="2">
        <v>0</v>
      </c>
      <c r="CP10" s="2" t="s">
        <v>476</v>
      </c>
      <c r="CQ10" s="2">
        <v>0</v>
      </c>
      <c r="CR10" s="2">
        <v>0</v>
      </c>
      <c r="CS10" s="2" t="s">
        <v>476</v>
      </c>
      <c r="CT10" s="2">
        <v>0</v>
      </c>
      <c r="CU10" s="2">
        <v>0</v>
      </c>
      <c r="CV10" s="2" t="s">
        <v>476</v>
      </c>
      <c r="CW10" s="2">
        <v>0</v>
      </c>
      <c r="CX10" s="2">
        <v>0</v>
      </c>
      <c r="CY10" s="2" t="s">
        <v>476</v>
      </c>
      <c r="CZ10" s="2">
        <v>0</v>
      </c>
      <c r="DA10" s="2">
        <v>0</v>
      </c>
      <c r="DB10" s="2" t="s">
        <v>476</v>
      </c>
      <c r="DC10" s="2">
        <v>0</v>
      </c>
      <c r="DD10" s="2">
        <v>0</v>
      </c>
      <c r="DE10" s="2" t="s">
        <v>476</v>
      </c>
      <c r="DF10" s="2">
        <v>0</v>
      </c>
    </row>
    <row r="11" spans="2:110" s="2" customFormat="1">
      <c r="B11" s="2" t="s">
        <v>726</v>
      </c>
      <c r="C11" s="2" t="s">
        <v>1259</v>
      </c>
      <c r="D11" s="2" t="s">
        <v>1135</v>
      </c>
      <c r="E11" s="2" t="s">
        <v>1136</v>
      </c>
      <c r="F11" s="2">
        <v>9790</v>
      </c>
      <c r="G11" s="2" t="s">
        <v>1137</v>
      </c>
      <c r="H11" s="2" t="s">
        <v>1138</v>
      </c>
      <c r="I11" s="2">
        <v>9790</v>
      </c>
      <c r="J11" s="2" t="s">
        <v>1139</v>
      </c>
      <c r="K11" s="2" t="s">
        <v>1140</v>
      </c>
      <c r="L11" s="2">
        <v>14190</v>
      </c>
      <c r="M11" s="2" t="s">
        <v>1141</v>
      </c>
      <c r="N11" s="2" t="s">
        <v>1142</v>
      </c>
      <c r="O11" s="2">
        <v>14190</v>
      </c>
      <c r="P11" s="2" t="s">
        <v>476</v>
      </c>
      <c r="Q11" s="2">
        <v>0</v>
      </c>
      <c r="R11" s="2">
        <v>0</v>
      </c>
      <c r="S11" s="2" t="s">
        <v>476</v>
      </c>
      <c r="T11" s="2">
        <v>0</v>
      </c>
      <c r="U11" s="2">
        <v>0</v>
      </c>
      <c r="V11" s="2" t="s">
        <v>1143</v>
      </c>
      <c r="W11" s="2" t="s">
        <v>1144</v>
      </c>
      <c r="X11" s="2">
        <v>9790</v>
      </c>
      <c r="Y11" s="2" t="s">
        <v>1330</v>
      </c>
      <c r="Z11" s="2" t="s">
        <v>1331</v>
      </c>
      <c r="AA11" s="2">
        <v>9790</v>
      </c>
      <c r="AB11" s="2" t="s">
        <v>1362</v>
      </c>
      <c r="AC11" s="2" t="s">
        <v>1363</v>
      </c>
      <c r="AD11" s="2">
        <v>9790</v>
      </c>
      <c r="AE11" s="2" t="s">
        <v>476</v>
      </c>
      <c r="AF11" s="2">
        <v>0</v>
      </c>
      <c r="AG11" s="2">
        <v>0</v>
      </c>
      <c r="AH11" s="2" t="s">
        <v>1300</v>
      </c>
      <c r="AI11" s="2" t="s">
        <v>1301</v>
      </c>
      <c r="AJ11" s="2">
        <v>28600</v>
      </c>
      <c r="AK11" s="2" t="s">
        <v>858</v>
      </c>
      <c r="AL11" s="2" t="s">
        <v>859</v>
      </c>
      <c r="AM11" s="2">
        <v>34100</v>
      </c>
      <c r="AN11" s="2" t="s">
        <v>891</v>
      </c>
      <c r="AO11" s="2" t="s">
        <v>892</v>
      </c>
      <c r="AP11" s="2">
        <v>50600</v>
      </c>
      <c r="AQ11" s="2" t="s">
        <v>476</v>
      </c>
      <c r="AR11" s="2">
        <v>0</v>
      </c>
      <c r="AS11" s="2">
        <v>0</v>
      </c>
      <c r="AT11" s="2" t="s">
        <v>1145</v>
      </c>
      <c r="AU11" s="2" t="s">
        <v>1146</v>
      </c>
      <c r="AV11" s="2">
        <v>11990</v>
      </c>
      <c r="AW11" s="2" t="s">
        <v>1147</v>
      </c>
      <c r="AX11" s="2" t="s">
        <v>1148</v>
      </c>
      <c r="AY11" s="2">
        <v>14190</v>
      </c>
      <c r="AZ11" s="2" t="s">
        <v>215</v>
      </c>
      <c r="BA11" s="2" t="s">
        <v>216</v>
      </c>
      <c r="BB11" s="2">
        <v>28600</v>
      </c>
      <c r="BC11" s="2" t="s">
        <v>215</v>
      </c>
      <c r="BD11" s="2" t="s">
        <v>908</v>
      </c>
      <c r="BE11" s="97">
        <v>28600</v>
      </c>
      <c r="BF11" s="2" t="s">
        <v>476</v>
      </c>
      <c r="BG11" s="2">
        <v>0</v>
      </c>
      <c r="BH11" s="2">
        <v>0</v>
      </c>
      <c r="BI11" s="2" t="s">
        <v>476</v>
      </c>
      <c r="BJ11" s="2">
        <v>0</v>
      </c>
      <c r="BK11" s="2">
        <v>0</v>
      </c>
      <c r="BL11" s="2" t="s">
        <v>476</v>
      </c>
      <c r="BM11" s="2">
        <v>0</v>
      </c>
      <c r="BN11" s="2">
        <v>0</v>
      </c>
      <c r="BO11" s="2" t="s">
        <v>476</v>
      </c>
      <c r="BP11" s="2">
        <v>0</v>
      </c>
      <c r="BQ11" s="2">
        <v>0</v>
      </c>
      <c r="BR11" s="2" t="s">
        <v>476</v>
      </c>
      <c r="BS11" s="2">
        <v>0</v>
      </c>
      <c r="BT11" s="2">
        <v>0</v>
      </c>
      <c r="BU11" s="2" t="s">
        <v>476</v>
      </c>
      <c r="BV11" s="2">
        <v>0</v>
      </c>
      <c r="BW11" s="2">
        <v>0</v>
      </c>
      <c r="BX11" s="2" t="s">
        <v>1149</v>
      </c>
      <c r="BY11" s="2" t="s">
        <v>1150</v>
      </c>
      <c r="BZ11" s="2">
        <v>17490</v>
      </c>
      <c r="CA11" s="2" t="s">
        <v>476</v>
      </c>
      <c r="CB11" s="2">
        <v>0</v>
      </c>
      <c r="CC11" s="2">
        <v>0</v>
      </c>
      <c r="CD11" s="2" t="s">
        <v>476</v>
      </c>
      <c r="CE11" s="2">
        <v>0</v>
      </c>
      <c r="CF11" s="2">
        <v>0</v>
      </c>
      <c r="CG11" s="2" t="s">
        <v>476</v>
      </c>
      <c r="CH11" s="2">
        <v>0</v>
      </c>
      <c r="CI11" s="2">
        <v>0</v>
      </c>
      <c r="CJ11" s="2" t="s">
        <v>476</v>
      </c>
      <c r="CK11" s="2">
        <v>0</v>
      </c>
      <c r="CL11" s="2">
        <v>0</v>
      </c>
      <c r="CM11" s="2" t="s">
        <v>476</v>
      </c>
      <c r="CN11" s="2">
        <v>0</v>
      </c>
      <c r="CO11" s="2">
        <v>0</v>
      </c>
      <c r="CP11" s="2" t="s">
        <v>476</v>
      </c>
      <c r="CQ11" s="2">
        <v>0</v>
      </c>
      <c r="CR11" s="2">
        <v>0</v>
      </c>
      <c r="CS11" s="2" t="s">
        <v>476</v>
      </c>
      <c r="CT11" s="2">
        <v>0</v>
      </c>
      <c r="CU11" s="2">
        <v>0</v>
      </c>
      <c r="CV11" s="2" t="s">
        <v>476</v>
      </c>
      <c r="CW11" s="2">
        <v>0</v>
      </c>
      <c r="CX11" s="2">
        <v>0</v>
      </c>
      <c r="CY11" s="2" t="s">
        <v>476</v>
      </c>
      <c r="CZ11" s="2">
        <v>0</v>
      </c>
      <c r="DA11" s="2">
        <v>0</v>
      </c>
      <c r="DB11" s="2" t="s">
        <v>476</v>
      </c>
      <c r="DC11" s="2">
        <v>0</v>
      </c>
      <c r="DD11" s="2">
        <v>0</v>
      </c>
      <c r="DE11" s="2" t="s">
        <v>476</v>
      </c>
      <c r="DF11" s="2">
        <v>0</v>
      </c>
    </row>
    <row r="12" spans="2:110" s="2" customFormat="1">
      <c r="B12" s="2" t="s">
        <v>1265</v>
      </c>
      <c r="C12" s="2" t="s">
        <v>1266</v>
      </c>
      <c r="D12" s="2" t="s">
        <v>1151</v>
      </c>
      <c r="E12" s="2" t="s">
        <v>1152</v>
      </c>
      <c r="F12" s="2">
        <v>11990</v>
      </c>
      <c r="G12" s="2" t="s">
        <v>1153</v>
      </c>
      <c r="H12" s="2" t="s">
        <v>1154</v>
      </c>
      <c r="I12" s="2">
        <v>11990</v>
      </c>
      <c r="J12" s="2" t="s">
        <v>1155</v>
      </c>
      <c r="K12" s="2" t="s">
        <v>1156</v>
      </c>
      <c r="L12" s="2">
        <v>17490</v>
      </c>
      <c r="M12" s="2" t="s">
        <v>1157</v>
      </c>
      <c r="N12" s="2" t="s">
        <v>1158</v>
      </c>
      <c r="O12" s="2">
        <v>17490</v>
      </c>
      <c r="P12" s="2" t="s">
        <v>476</v>
      </c>
      <c r="Q12" s="2">
        <v>0</v>
      </c>
      <c r="R12" s="2">
        <v>0</v>
      </c>
      <c r="S12" s="2" t="s">
        <v>476</v>
      </c>
      <c r="T12" s="2">
        <v>0</v>
      </c>
      <c r="U12" s="2">
        <v>0</v>
      </c>
      <c r="V12" s="2" t="s">
        <v>1159</v>
      </c>
      <c r="W12" s="2" t="s">
        <v>1160</v>
      </c>
      <c r="X12" s="2">
        <v>11990</v>
      </c>
      <c r="Y12" s="2" t="s">
        <v>1332</v>
      </c>
      <c r="Z12" s="2" t="s">
        <v>1333</v>
      </c>
      <c r="AA12" s="2">
        <v>11990</v>
      </c>
      <c r="AB12" s="2" t="s">
        <v>1364</v>
      </c>
      <c r="AC12" s="2" t="s">
        <v>1365</v>
      </c>
      <c r="AD12" s="2">
        <v>11990</v>
      </c>
      <c r="AE12" s="2" t="s">
        <v>476</v>
      </c>
      <c r="AF12" s="2">
        <v>0</v>
      </c>
      <c r="AG12" s="2">
        <v>0</v>
      </c>
      <c r="AH12" s="2" t="s">
        <v>1302</v>
      </c>
      <c r="AI12" s="2" t="s">
        <v>1303</v>
      </c>
      <c r="AJ12" s="2">
        <v>34100</v>
      </c>
      <c r="AK12" s="2" t="s">
        <v>860</v>
      </c>
      <c r="AL12" s="2" t="s">
        <v>861</v>
      </c>
      <c r="AM12" s="2">
        <v>56100</v>
      </c>
      <c r="AN12" s="2" t="s">
        <v>893</v>
      </c>
      <c r="AO12" s="2" t="s">
        <v>894</v>
      </c>
      <c r="AP12" s="2">
        <v>56100</v>
      </c>
      <c r="AQ12" s="2" t="s">
        <v>476</v>
      </c>
      <c r="AR12" s="2">
        <v>0</v>
      </c>
      <c r="AS12" s="2">
        <v>0</v>
      </c>
      <c r="AT12" s="2" t="s">
        <v>1161</v>
      </c>
      <c r="AU12" s="2" t="s">
        <v>1162</v>
      </c>
      <c r="AV12" s="2">
        <v>14190</v>
      </c>
      <c r="AW12" s="2" t="s">
        <v>1163</v>
      </c>
      <c r="AX12" s="2" t="s">
        <v>1164</v>
      </c>
      <c r="AY12" s="2">
        <v>17490</v>
      </c>
      <c r="AZ12" s="2" t="s">
        <v>217</v>
      </c>
      <c r="BA12" s="2" t="s">
        <v>218</v>
      </c>
      <c r="BB12" s="2">
        <v>34100</v>
      </c>
      <c r="BC12" s="2" t="s">
        <v>217</v>
      </c>
      <c r="BD12" s="2" t="s">
        <v>909</v>
      </c>
      <c r="BE12" s="2">
        <v>34100</v>
      </c>
      <c r="BF12" s="2" t="s">
        <v>476</v>
      </c>
      <c r="BG12" s="2">
        <v>0</v>
      </c>
      <c r="BH12" s="2">
        <v>0</v>
      </c>
      <c r="BI12" s="2" t="s">
        <v>476</v>
      </c>
      <c r="BJ12" s="2">
        <v>0</v>
      </c>
      <c r="BK12" s="2">
        <v>0</v>
      </c>
      <c r="BL12" s="2" t="s">
        <v>476</v>
      </c>
      <c r="BM12" s="2">
        <v>0</v>
      </c>
      <c r="BN12" s="2">
        <v>0</v>
      </c>
      <c r="BO12" s="2" t="s">
        <v>476</v>
      </c>
      <c r="BP12" s="2">
        <v>0</v>
      </c>
      <c r="BQ12" s="2">
        <v>0</v>
      </c>
      <c r="BR12" s="2" t="s">
        <v>476</v>
      </c>
      <c r="BS12" s="2">
        <v>0</v>
      </c>
      <c r="BT12" s="2">
        <v>0</v>
      </c>
      <c r="BU12" s="2" t="s">
        <v>476</v>
      </c>
      <c r="BV12" s="2">
        <v>0</v>
      </c>
      <c r="BW12" s="2">
        <v>0</v>
      </c>
      <c r="BX12" s="2" t="s">
        <v>1165</v>
      </c>
      <c r="BY12" s="2" t="s">
        <v>1166</v>
      </c>
      <c r="BZ12" s="2">
        <v>22990</v>
      </c>
      <c r="CA12" s="2" t="s">
        <v>476</v>
      </c>
      <c r="CB12" s="2">
        <v>0</v>
      </c>
      <c r="CC12" s="2">
        <v>0</v>
      </c>
      <c r="CD12" s="2" t="s">
        <v>476</v>
      </c>
      <c r="CE12" s="2">
        <v>0</v>
      </c>
      <c r="CF12" s="2">
        <v>0</v>
      </c>
      <c r="CG12" s="2" t="s">
        <v>476</v>
      </c>
      <c r="CH12" s="2">
        <v>0</v>
      </c>
      <c r="CI12" s="2">
        <v>0</v>
      </c>
      <c r="CJ12" s="2" t="s">
        <v>476</v>
      </c>
      <c r="CK12" s="2">
        <v>0</v>
      </c>
      <c r="CL12" s="2">
        <v>0</v>
      </c>
      <c r="CM12" s="2" t="s">
        <v>476</v>
      </c>
      <c r="CN12" s="2">
        <v>0</v>
      </c>
      <c r="CO12" s="2">
        <v>0</v>
      </c>
      <c r="CP12" s="2" t="s">
        <v>476</v>
      </c>
      <c r="CQ12" s="2">
        <v>0</v>
      </c>
      <c r="CR12" s="2">
        <v>0</v>
      </c>
      <c r="CS12" s="2" t="s">
        <v>476</v>
      </c>
      <c r="CT12" s="2">
        <v>0</v>
      </c>
      <c r="CU12" s="2">
        <v>0</v>
      </c>
      <c r="CV12" s="2" t="s">
        <v>476</v>
      </c>
      <c r="CW12" s="2">
        <v>0</v>
      </c>
      <c r="CX12" s="2">
        <v>0</v>
      </c>
      <c r="CY12" s="2" t="s">
        <v>476</v>
      </c>
      <c r="CZ12" s="2">
        <v>0</v>
      </c>
      <c r="DA12" s="2">
        <v>0</v>
      </c>
      <c r="DB12" s="2" t="s">
        <v>476</v>
      </c>
      <c r="DC12" s="2">
        <v>0</v>
      </c>
      <c r="DD12" s="2">
        <v>0</v>
      </c>
      <c r="DE12" s="2" t="s">
        <v>476</v>
      </c>
      <c r="DF12" s="2">
        <v>0</v>
      </c>
    </row>
    <row r="13" spans="2:110" s="2" customFormat="1">
      <c r="B13" s="2" t="s">
        <v>1282</v>
      </c>
      <c r="C13" s="2" t="s">
        <v>1283</v>
      </c>
      <c r="D13" s="2" t="s">
        <v>1167</v>
      </c>
      <c r="E13" s="2" t="s">
        <v>1168</v>
      </c>
      <c r="F13" s="2">
        <v>14190</v>
      </c>
      <c r="G13" s="2" t="s">
        <v>1169</v>
      </c>
      <c r="H13" s="2" t="s">
        <v>1170</v>
      </c>
      <c r="I13" s="2">
        <v>14190</v>
      </c>
      <c r="J13" s="2" t="s">
        <v>1171</v>
      </c>
      <c r="K13" s="2" t="s">
        <v>1172</v>
      </c>
      <c r="L13" s="2">
        <v>22990</v>
      </c>
      <c r="M13" s="2" t="s">
        <v>1173</v>
      </c>
      <c r="N13" s="2" t="s">
        <v>1174</v>
      </c>
      <c r="O13" s="2">
        <v>22990</v>
      </c>
      <c r="P13" s="2" t="s">
        <v>476</v>
      </c>
      <c r="Q13" s="2">
        <v>0</v>
      </c>
      <c r="R13" s="2">
        <v>0</v>
      </c>
      <c r="S13" s="2" t="s">
        <v>476</v>
      </c>
      <c r="T13" s="2">
        <v>0</v>
      </c>
      <c r="U13" s="2">
        <v>0</v>
      </c>
      <c r="V13" s="2" t="s">
        <v>1175</v>
      </c>
      <c r="W13" s="2" t="s">
        <v>1176</v>
      </c>
      <c r="X13" s="2">
        <v>14190</v>
      </c>
      <c r="Y13" s="2" t="s">
        <v>1334</v>
      </c>
      <c r="Z13" s="2" t="s">
        <v>1335</v>
      </c>
      <c r="AA13" s="2">
        <v>14190</v>
      </c>
      <c r="AB13" s="2" t="s">
        <v>1366</v>
      </c>
      <c r="AC13" s="2" t="s">
        <v>1367</v>
      </c>
      <c r="AD13" s="2">
        <v>14190</v>
      </c>
      <c r="AE13" s="2" t="s">
        <v>476</v>
      </c>
      <c r="AF13" s="2">
        <v>0</v>
      </c>
      <c r="AG13" s="2">
        <v>0</v>
      </c>
      <c r="AH13" s="2" t="s">
        <v>1304</v>
      </c>
      <c r="AI13" s="2" t="s">
        <v>1305</v>
      </c>
      <c r="AJ13" s="2">
        <v>56100</v>
      </c>
      <c r="AK13" s="2" t="s">
        <v>862</v>
      </c>
      <c r="AL13" s="2" t="s">
        <v>863</v>
      </c>
      <c r="AM13" s="2">
        <v>111100</v>
      </c>
      <c r="AN13" s="2" t="s">
        <v>895</v>
      </c>
      <c r="AO13" s="2" t="s">
        <v>896</v>
      </c>
      <c r="AP13" s="2">
        <v>61600</v>
      </c>
      <c r="AQ13" s="2" t="s">
        <v>476</v>
      </c>
      <c r="AR13" s="2">
        <v>0</v>
      </c>
      <c r="AS13" s="2">
        <v>0</v>
      </c>
      <c r="AT13" s="2" t="s">
        <v>1177</v>
      </c>
      <c r="AU13" s="2" t="s">
        <v>1178</v>
      </c>
      <c r="AV13" s="2">
        <v>17490</v>
      </c>
      <c r="AW13" s="2" t="s">
        <v>1179</v>
      </c>
      <c r="AX13" s="2" t="s">
        <v>1180</v>
      </c>
      <c r="AY13" s="2">
        <v>22990</v>
      </c>
      <c r="AZ13" s="2" t="s">
        <v>135</v>
      </c>
      <c r="BA13" s="2" t="s">
        <v>136</v>
      </c>
      <c r="BB13" s="2">
        <v>56100</v>
      </c>
      <c r="BC13" s="2" t="s">
        <v>135</v>
      </c>
      <c r="BD13" s="2" t="s">
        <v>910</v>
      </c>
      <c r="BE13" s="2">
        <v>56100</v>
      </c>
      <c r="BF13" s="2" t="s">
        <v>476</v>
      </c>
      <c r="BG13" s="2">
        <v>0</v>
      </c>
      <c r="BH13" s="2">
        <v>0</v>
      </c>
      <c r="BI13" s="2" t="s">
        <v>476</v>
      </c>
      <c r="BJ13" s="2">
        <v>0</v>
      </c>
      <c r="BK13" s="2">
        <v>0</v>
      </c>
      <c r="BL13" s="2" t="s">
        <v>476</v>
      </c>
      <c r="BM13" s="2">
        <v>0</v>
      </c>
      <c r="BN13" s="2">
        <v>0</v>
      </c>
      <c r="BO13" s="2" t="s">
        <v>476</v>
      </c>
      <c r="BP13" s="2">
        <v>0</v>
      </c>
      <c r="BQ13" s="2">
        <v>0</v>
      </c>
      <c r="BR13" s="2" t="s">
        <v>476</v>
      </c>
      <c r="BS13" s="2">
        <v>0</v>
      </c>
      <c r="BT13" s="2">
        <v>0</v>
      </c>
      <c r="BU13" s="2" t="s">
        <v>476</v>
      </c>
      <c r="BV13" s="2">
        <v>0</v>
      </c>
      <c r="BW13" s="2">
        <v>0</v>
      </c>
      <c r="BX13" s="2" t="s">
        <v>1181</v>
      </c>
      <c r="BY13" s="2" t="s">
        <v>1182</v>
      </c>
      <c r="BZ13" s="2">
        <v>28490</v>
      </c>
      <c r="CA13" s="2" t="s">
        <v>476</v>
      </c>
      <c r="CB13" s="2">
        <v>0</v>
      </c>
      <c r="CC13" s="2">
        <v>0</v>
      </c>
      <c r="CD13" s="2" t="s">
        <v>476</v>
      </c>
      <c r="CE13" s="2">
        <v>0</v>
      </c>
      <c r="CF13" s="2">
        <v>0</v>
      </c>
      <c r="CG13" s="2" t="s">
        <v>476</v>
      </c>
      <c r="CH13" s="2">
        <v>0</v>
      </c>
      <c r="CI13" s="2">
        <v>0</v>
      </c>
      <c r="CJ13" s="2" t="s">
        <v>476</v>
      </c>
      <c r="CK13" s="2">
        <v>0</v>
      </c>
      <c r="CL13" s="2">
        <v>0</v>
      </c>
      <c r="CM13" s="2" t="s">
        <v>476</v>
      </c>
      <c r="CN13" s="2">
        <v>0</v>
      </c>
      <c r="CO13" s="2">
        <v>0</v>
      </c>
      <c r="CP13" s="2" t="s">
        <v>476</v>
      </c>
      <c r="CQ13" s="2">
        <v>0</v>
      </c>
      <c r="CR13" s="2">
        <v>0</v>
      </c>
      <c r="CS13" s="2" t="s">
        <v>476</v>
      </c>
      <c r="CT13" s="2">
        <v>0</v>
      </c>
      <c r="CU13" s="2">
        <v>0</v>
      </c>
      <c r="CV13" s="2" t="s">
        <v>476</v>
      </c>
      <c r="CW13" s="2">
        <v>0</v>
      </c>
      <c r="CX13" s="2">
        <v>0</v>
      </c>
      <c r="CY13" s="2" t="s">
        <v>476</v>
      </c>
      <c r="CZ13" s="2">
        <v>0</v>
      </c>
      <c r="DA13" s="2">
        <v>0</v>
      </c>
      <c r="DB13" s="2" t="s">
        <v>476</v>
      </c>
      <c r="DC13" s="2">
        <v>0</v>
      </c>
      <c r="DD13" s="2">
        <v>0</v>
      </c>
      <c r="DE13" s="2" t="s">
        <v>476</v>
      </c>
      <c r="DF13" s="2">
        <v>0</v>
      </c>
    </row>
    <row r="14" spans="2:110" s="2" customFormat="1">
      <c r="B14" s="2" t="s">
        <v>614</v>
      </c>
      <c r="C14" s="2" t="s">
        <v>826</v>
      </c>
      <c r="D14" s="2" t="s">
        <v>1183</v>
      </c>
      <c r="E14" s="2" t="s">
        <v>1184</v>
      </c>
      <c r="F14" s="2">
        <v>17490</v>
      </c>
      <c r="G14" s="2" t="s">
        <v>1185</v>
      </c>
      <c r="H14" s="2" t="s">
        <v>1186</v>
      </c>
      <c r="I14" s="2">
        <v>17490</v>
      </c>
      <c r="J14" s="2" t="s">
        <v>1187</v>
      </c>
      <c r="K14" s="2" t="s">
        <v>1188</v>
      </c>
      <c r="L14" s="2">
        <v>28490</v>
      </c>
      <c r="M14" s="2" t="s">
        <v>1189</v>
      </c>
      <c r="N14" s="2" t="s">
        <v>1190</v>
      </c>
      <c r="O14" s="2">
        <v>28490</v>
      </c>
      <c r="P14" s="2" t="s">
        <v>476</v>
      </c>
      <c r="Q14" s="2">
        <v>0</v>
      </c>
      <c r="R14" s="2">
        <v>0</v>
      </c>
      <c r="S14" s="2" t="s">
        <v>476</v>
      </c>
      <c r="T14" s="2">
        <v>0</v>
      </c>
      <c r="U14" s="2">
        <v>0</v>
      </c>
      <c r="V14" s="2" t="s">
        <v>1191</v>
      </c>
      <c r="W14" s="2" t="s">
        <v>1192</v>
      </c>
      <c r="X14" s="2">
        <v>17490</v>
      </c>
      <c r="Y14" s="2" t="s">
        <v>1336</v>
      </c>
      <c r="Z14" s="2" t="s">
        <v>1337</v>
      </c>
      <c r="AA14" s="2">
        <v>17490</v>
      </c>
      <c r="AB14" s="2" t="s">
        <v>1368</v>
      </c>
      <c r="AC14" s="2" t="s">
        <v>1369</v>
      </c>
      <c r="AD14" s="2">
        <v>17490</v>
      </c>
      <c r="AE14" s="2" t="s">
        <v>476</v>
      </c>
      <c r="AF14" s="2">
        <v>0</v>
      </c>
      <c r="AG14" s="2">
        <v>0</v>
      </c>
      <c r="AH14" s="2" t="s">
        <v>476</v>
      </c>
      <c r="AI14" s="2">
        <v>0</v>
      </c>
      <c r="AJ14" s="2">
        <v>0</v>
      </c>
      <c r="AK14" s="2" t="s">
        <v>864</v>
      </c>
      <c r="AL14" s="2" t="s">
        <v>865</v>
      </c>
      <c r="AM14" s="2">
        <v>221100</v>
      </c>
      <c r="AN14" s="2" t="s">
        <v>897</v>
      </c>
      <c r="AO14" s="2" t="s">
        <v>898</v>
      </c>
      <c r="AP14" s="2">
        <v>67100</v>
      </c>
      <c r="AQ14" s="2" t="s">
        <v>476</v>
      </c>
      <c r="AR14" s="2">
        <v>0</v>
      </c>
      <c r="AS14" s="2">
        <v>0</v>
      </c>
      <c r="AT14" s="2" t="s">
        <v>1193</v>
      </c>
      <c r="AU14" s="2" t="s">
        <v>1194</v>
      </c>
      <c r="AV14" s="2">
        <v>22990</v>
      </c>
      <c r="AW14" s="2" t="s">
        <v>1195</v>
      </c>
      <c r="AX14" s="2" t="s">
        <v>1196</v>
      </c>
      <c r="AY14" s="2">
        <v>28490</v>
      </c>
      <c r="AZ14" s="2" t="s">
        <v>476</v>
      </c>
      <c r="BA14" s="2">
        <v>0</v>
      </c>
      <c r="BB14" s="2">
        <v>0</v>
      </c>
      <c r="BC14" s="2" t="s">
        <v>476</v>
      </c>
      <c r="BD14" s="2">
        <v>0</v>
      </c>
      <c r="BE14" s="2">
        <v>0</v>
      </c>
      <c r="BF14" s="2" t="s">
        <v>476</v>
      </c>
      <c r="BG14" s="2">
        <v>0</v>
      </c>
      <c r="BH14" s="2">
        <v>0</v>
      </c>
      <c r="BI14" s="2" t="s">
        <v>476</v>
      </c>
      <c r="BJ14" s="2">
        <v>0</v>
      </c>
      <c r="BK14" s="2">
        <v>0</v>
      </c>
      <c r="BL14" s="2" t="s">
        <v>476</v>
      </c>
      <c r="BM14" s="2">
        <v>0</v>
      </c>
      <c r="BN14" s="2">
        <v>0</v>
      </c>
      <c r="BO14" s="2" t="s">
        <v>476</v>
      </c>
      <c r="BP14" s="2">
        <v>0</v>
      </c>
      <c r="BQ14" s="2">
        <v>0</v>
      </c>
      <c r="BR14" s="2" t="s">
        <v>476</v>
      </c>
      <c r="BS14" s="2">
        <v>0</v>
      </c>
      <c r="BT14" s="2">
        <v>0</v>
      </c>
      <c r="BU14" s="2" t="s">
        <v>476</v>
      </c>
      <c r="BV14" s="2">
        <v>0</v>
      </c>
      <c r="BW14" s="2">
        <v>0</v>
      </c>
      <c r="BX14" s="2" t="s">
        <v>476</v>
      </c>
      <c r="BY14" s="2">
        <v>0</v>
      </c>
      <c r="BZ14" s="2">
        <v>0</v>
      </c>
      <c r="CA14" s="2" t="s">
        <v>476</v>
      </c>
      <c r="CB14" s="2">
        <v>0</v>
      </c>
      <c r="CC14" s="2">
        <v>0</v>
      </c>
      <c r="CD14" s="2" t="s">
        <v>476</v>
      </c>
      <c r="CE14" s="2">
        <v>0</v>
      </c>
      <c r="CF14" s="2">
        <v>0</v>
      </c>
      <c r="CG14" s="2" t="s">
        <v>476</v>
      </c>
      <c r="CH14" s="2">
        <v>0</v>
      </c>
      <c r="CI14" s="2">
        <v>0</v>
      </c>
      <c r="CJ14" s="2" t="s">
        <v>476</v>
      </c>
      <c r="CK14" s="2">
        <v>0</v>
      </c>
      <c r="CL14" s="2">
        <v>0</v>
      </c>
      <c r="CM14" s="2" t="s">
        <v>476</v>
      </c>
      <c r="CN14" s="2">
        <v>0</v>
      </c>
      <c r="CO14" s="2">
        <v>0</v>
      </c>
      <c r="CP14" s="2" t="s">
        <v>476</v>
      </c>
      <c r="CQ14" s="2">
        <v>0</v>
      </c>
      <c r="CR14" s="2">
        <v>0</v>
      </c>
      <c r="CS14" s="2" t="s">
        <v>476</v>
      </c>
      <c r="CT14" s="2">
        <v>0</v>
      </c>
      <c r="CU14" s="2">
        <v>0</v>
      </c>
      <c r="CV14" s="2" t="s">
        <v>476</v>
      </c>
      <c r="CW14" s="2">
        <v>0</v>
      </c>
      <c r="CX14" s="2">
        <v>0</v>
      </c>
      <c r="CY14" s="2" t="s">
        <v>476</v>
      </c>
      <c r="CZ14" s="2">
        <v>0</v>
      </c>
      <c r="DA14" s="2">
        <v>0</v>
      </c>
      <c r="DB14" s="2" t="s">
        <v>476</v>
      </c>
      <c r="DC14" s="2">
        <v>0</v>
      </c>
      <c r="DD14" s="2">
        <v>0</v>
      </c>
      <c r="DE14" s="2" t="s">
        <v>476</v>
      </c>
      <c r="DF14" s="2">
        <v>0</v>
      </c>
    </row>
    <row r="15" spans="2:110" s="2" customFormat="1">
      <c r="B15" s="2" t="s">
        <v>874</v>
      </c>
      <c r="C15" s="2" t="s">
        <v>1267</v>
      </c>
      <c r="D15" s="2" t="s">
        <v>1197</v>
      </c>
      <c r="E15" s="2" t="s">
        <v>1198</v>
      </c>
      <c r="F15" s="2">
        <v>22990</v>
      </c>
      <c r="G15" s="2" t="s">
        <v>1199</v>
      </c>
      <c r="H15" s="2" t="s">
        <v>1200</v>
      </c>
      <c r="I15" s="2">
        <v>22990</v>
      </c>
      <c r="J15" s="2" t="s">
        <v>1201</v>
      </c>
      <c r="K15" s="2" t="s">
        <v>1202</v>
      </c>
      <c r="L15" s="2">
        <v>33990</v>
      </c>
      <c r="M15" s="2" t="s">
        <v>1203</v>
      </c>
      <c r="N15" s="2" t="s">
        <v>1204</v>
      </c>
      <c r="O15" s="2">
        <v>33990</v>
      </c>
      <c r="P15" s="2" t="s">
        <v>476</v>
      </c>
      <c r="Q15" s="2">
        <v>0</v>
      </c>
      <c r="R15" s="2">
        <v>0</v>
      </c>
      <c r="S15" s="2" t="s">
        <v>476</v>
      </c>
      <c r="T15" s="2">
        <v>0</v>
      </c>
      <c r="U15" s="2">
        <v>0</v>
      </c>
      <c r="V15" s="2" t="s">
        <v>1205</v>
      </c>
      <c r="W15" s="2" t="s">
        <v>1206</v>
      </c>
      <c r="X15" s="2">
        <v>22990</v>
      </c>
      <c r="Y15" s="2" t="s">
        <v>1338</v>
      </c>
      <c r="Z15" s="2" t="s">
        <v>1339</v>
      </c>
      <c r="AA15" s="2">
        <v>22990</v>
      </c>
      <c r="AB15" s="2" t="s">
        <v>1370</v>
      </c>
      <c r="AC15" s="2" t="s">
        <v>1371</v>
      </c>
      <c r="AD15" s="2">
        <v>22990</v>
      </c>
      <c r="AE15" s="2" t="s">
        <v>476</v>
      </c>
      <c r="AF15" s="2">
        <v>0</v>
      </c>
      <c r="AG15" s="2">
        <v>0</v>
      </c>
      <c r="AH15" s="2" t="s">
        <v>476</v>
      </c>
      <c r="AI15" s="2">
        <v>0</v>
      </c>
      <c r="AJ15" s="2">
        <v>0</v>
      </c>
      <c r="AK15" s="2" t="s">
        <v>476</v>
      </c>
      <c r="AL15" s="2">
        <v>0</v>
      </c>
      <c r="AM15" s="2">
        <v>0</v>
      </c>
      <c r="AN15" s="2" t="s">
        <v>476</v>
      </c>
      <c r="AO15" s="2">
        <v>0</v>
      </c>
      <c r="AP15" s="2">
        <v>0</v>
      </c>
      <c r="AQ15" s="2" t="s">
        <v>476</v>
      </c>
      <c r="AR15" s="2">
        <v>0</v>
      </c>
      <c r="AS15" s="2">
        <v>0</v>
      </c>
      <c r="AT15" s="2" t="s">
        <v>1207</v>
      </c>
      <c r="AU15" s="2" t="s">
        <v>1208</v>
      </c>
      <c r="AV15" s="2">
        <v>28490</v>
      </c>
      <c r="AW15" s="2" t="s">
        <v>1209</v>
      </c>
      <c r="AX15" s="2" t="s">
        <v>1210</v>
      </c>
      <c r="AY15" s="2">
        <v>33990</v>
      </c>
      <c r="AZ15" s="2" t="s">
        <v>476</v>
      </c>
      <c r="BA15" s="2">
        <v>0</v>
      </c>
      <c r="BB15" s="2">
        <v>0</v>
      </c>
      <c r="BC15" s="2" t="s">
        <v>476</v>
      </c>
      <c r="BD15" s="2">
        <v>0</v>
      </c>
      <c r="BE15" s="2">
        <v>0</v>
      </c>
      <c r="BF15" s="2" t="s">
        <v>476</v>
      </c>
      <c r="BG15" s="2">
        <v>0</v>
      </c>
      <c r="BH15" s="2">
        <v>0</v>
      </c>
      <c r="BI15" s="2" t="s">
        <v>476</v>
      </c>
      <c r="BJ15" s="2">
        <v>0</v>
      </c>
      <c r="BK15" s="2">
        <v>0</v>
      </c>
      <c r="BL15" s="2" t="s">
        <v>476</v>
      </c>
      <c r="BM15" s="2">
        <v>0</v>
      </c>
      <c r="BN15" s="2">
        <v>0</v>
      </c>
      <c r="BO15" s="2" t="s">
        <v>476</v>
      </c>
      <c r="BP15" s="2">
        <v>0</v>
      </c>
      <c r="BQ15" s="2">
        <v>0</v>
      </c>
      <c r="BR15" s="2" t="s">
        <v>476</v>
      </c>
      <c r="BS15" s="2">
        <v>0</v>
      </c>
      <c r="BT15" s="2">
        <v>0</v>
      </c>
      <c r="BU15" s="2" t="s">
        <v>476</v>
      </c>
      <c r="BV15" s="2">
        <v>0</v>
      </c>
      <c r="BW15" s="2">
        <v>0</v>
      </c>
      <c r="BX15" s="2" t="s">
        <v>476</v>
      </c>
      <c r="BY15" s="2">
        <v>0</v>
      </c>
      <c r="BZ15" s="2">
        <v>0</v>
      </c>
      <c r="CA15" s="2" t="s">
        <v>476</v>
      </c>
      <c r="CB15" s="2">
        <v>0</v>
      </c>
      <c r="CC15" s="2">
        <v>0</v>
      </c>
      <c r="CD15" s="2" t="s">
        <v>476</v>
      </c>
      <c r="CE15" s="2">
        <v>0</v>
      </c>
      <c r="CF15" s="2">
        <v>0</v>
      </c>
      <c r="CG15" s="2" t="s">
        <v>476</v>
      </c>
      <c r="CH15" s="2">
        <v>0</v>
      </c>
      <c r="CI15" s="2">
        <v>0</v>
      </c>
      <c r="CJ15" s="2" t="s">
        <v>476</v>
      </c>
      <c r="CK15" s="2">
        <v>0</v>
      </c>
      <c r="CL15" s="2">
        <v>0</v>
      </c>
      <c r="CM15" s="2" t="s">
        <v>476</v>
      </c>
      <c r="CN15" s="2">
        <v>0</v>
      </c>
      <c r="CO15" s="2">
        <v>0</v>
      </c>
      <c r="CP15" s="2" t="s">
        <v>476</v>
      </c>
      <c r="CQ15" s="2">
        <v>0</v>
      </c>
      <c r="CR15" s="2">
        <v>0</v>
      </c>
      <c r="CS15" s="2" t="s">
        <v>476</v>
      </c>
      <c r="CT15" s="2">
        <v>0</v>
      </c>
      <c r="CU15" s="2">
        <v>0</v>
      </c>
      <c r="CV15" s="2" t="s">
        <v>476</v>
      </c>
      <c r="CW15" s="2">
        <v>0</v>
      </c>
      <c r="CX15" s="2">
        <v>0</v>
      </c>
      <c r="CY15" s="2" t="s">
        <v>476</v>
      </c>
      <c r="CZ15" s="2">
        <v>0</v>
      </c>
      <c r="DA15" s="2">
        <v>0</v>
      </c>
      <c r="DB15" s="2" t="s">
        <v>476</v>
      </c>
      <c r="DC15" s="2">
        <v>0</v>
      </c>
      <c r="DD15" s="2">
        <v>0</v>
      </c>
      <c r="DE15" s="2" t="s">
        <v>476</v>
      </c>
      <c r="DF15" s="2">
        <v>0</v>
      </c>
    </row>
    <row r="16" spans="2:110" s="2" customFormat="1">
      <c r="B16" s="2" t="s">
        <v>1245</v>
      </c>
      <c r="C16" s="2" t="s">
        <v>1268</v>
      </c>
      <c r="D16" s="2" t="s">
        <v>1211</v>
      </c>
      <c r="E16" s="2" t="s">
        <v>1212</v>
      </c>
      <c r="F16" s="2">
        <v>28490</v>
      </c>
      <c r="G16" s="2" t="s">
        <v>1213</v>
      </c>
      <c r="H16" s="2" t="s">
        <v>1214</v>
      </c>
      <c r="I16" s="2">
        <v>28490</v>
      </c>
      <c r="J16" s="2" t="s">
        <v>1215</v>
      </c>
      <c r="K16" s="2" t="s">
        <v>1216</v>
      </c>
      <c r="L16" s="2">
        <v>55990</v>
      </c>
      <c r="M16" s="2" t="s">
        <v>1217</v>
      </c>
      <c r="N16" s="2" t="s">
        <v>1218</v>
      </c>
      <c r="O16" s="2">
        <v>55990</v>
      </c>
      <c r="P16" s="2" t="s">
        <v>476</v>
      </c>
      <c r="Q16" s="2">
        <v>0</v>
      </c>
      <c r="R16" s="2">
        <v>0</v>
      </c>
      <c r="S16" s="2" t="s">
        <v>476</v>
      </c>
      <c r="T16" s="2">
        <v>0</v>
      </c>
      <c r="U16" s="2">
        <v>0</v>
      </c>
      <c r="V16" s="2" t="s">
        <v>1219</v>
      </c>
      <c r="W16" s="2" t="s">
        <v>1220</v>
      </c>
      <c r="X16" s="2">
        <v>28490</v>
      </c>
      <c r="Y16" s="2" t="s">
        <v>1340</v>
      </c>
      <c r="Z16" s="2" t="s">
        <v>1341</v>
      </c>
      <c r="AA16" s="2">
        <v>28490</v>
      </c>
      <c r="AB16" s="2" t="s">
        <v>1372</v>
      </c>
      <c r="AC16" s="2" t="s">
        <v>1373</v>
      </c>
      <c r="AD16" s="2">
        <v>28490</v>
      </c>
      <c r="AE16" s="2" t="s">
        <v>476</v>
      </c>
      <c r="AF16" s="2">
        <v>0</v>
      </c>
      <c r="AG16" s="2">
        <v>0</v>
      </c>
      <c r="AH16" s="2" t="s">
        <v>476</v>
      </c>
      <c r="AI16" s="2">
        <v>0</v>
      </c>
      <c r="AJ16" s="2">
        <v>0</v>
      </c>
      <c r="AK16" s="2" t="s">
        <v>476</v>
      </c>
      <c r="AL16" s="2">
        <v>0</v>
      </c>
      <c r="AM16" s="2">
        <v>0</v>
      </c>
      <c r="AN16" s="2" t="s">
        <v>476</v>
      </c>
      <c r="AO16" s="2">
        <v>0</v>
      </c>
      <c r="AP16" s="2">
        <v>0</v>
      </c>
      <c r="AQ16" s="2" t="s">
        <v>476</v>
      </c>
      <c r="AR16" s="2">
        <v>0</v>
      </c>
      <c r="AS16" s="2">
        <v>0</v>
      </c>
      <c r="AT16" s="2" t="s">
        <v>1221</v>
      </c>
      <c r="AU16" s="2" t="s">
        <v>1222</v>
      </c>
      <c r="AV16" s="2">
        <v>33990</v>
      </c>
      <c r="AW16" s="2" t="s">
        <v>1223</v>
      </c>
      <c r="AX16" s="2" t="s">
        <v>1224</v>
      </c>
      <c r="AY16" s="2">
        <v>55990</v>
      </c>
      <c r="AZ16" s="2" t="s">
        <v>476</v>
      </c>
      <c r="BA16" s="2">
        <v>0</v>
      </c>
      <c r="BB16" s="2">
        <v>0</v>
      </c>
      <c r="BC16" s="2" t="s">
        <v>476</v>
      </c>
      <c r="BD16" s="2">
        <v>0</v>
      </c>
      <c r="BE16" s="2">
        <v>0</v>
      </c>
      <c r="BF16" s="2" t="s">
        <v>476</v>
      </c>
      <c r="BG16" s="2">
        <v>0</v>
      </c>
      <c r="BH16" s="2">
        <v>0</v>
      </c>
      <c r="BI16" s="2" t="s">
        <v>476</v>
      </c>
      <c r="BJ16" s="2">
        <v>0</v>
      </c>
      <c r="BK16" s="2">
        <v>0</v>
      </c>
      <c r="BL16" s="2" t="s">
        <v>476</v>
      </c>
      <c r="BM16" s="2">
        <v>0</v>
      </c>
      <c r="BN16" s="2">
        <v>0</v>
      </c>
      <c r="BO16" s="2" t="s">
        <v>476</v>
      </c>
      <c r="BP16" s="2">
        <v>0</v>
      </c>
      <c r="BQ16" s="2">
        <v>0</v>
      </c>
      <c r="BR16" s="2" t="s">
        <v>476</v>
      </c>
      <c r="BS16" s="2">
        <v>0</v>
      </c>
      <c r="BT16" s="2">
        <v>0</v>
      </c>
      <c r="BU16" s="2" t="s">
        <v>476</v>
      </c>
      <c r="BV16" s="2">
        <v>0</v>
      </c>
      <c r="BW16" s="2">
        <v>0</v>
      </c>
      <c r="BX16" s="2" t="s">
        <v>476</v>
      </c>
      <c r="BY16" s="2">
        <v>0</v>
      </c>
      <c r="BZ16" s="2">
        <v>0</v>
      </c>
      <c r="CA16" s="2" t="s">
        <v>476</v>
      </c>
      <c r="CB16" s="2">
        <v>0</v>
      </c>
      <c r="CC16" s="2">
        <v>0</v>
      </c>
      <c r="CD16" s="2" t="s">
        <v>476</v>
      </c>
      <c r="CE16" s="2">
        <v>0</v>
      </c>
      <c r="CF16" s="2">
        <v>0</v>
      </c>
      <c r="CG16" s="2" t="s">
        <v>476</v>
      </c>
      <c r="CH16" s="2">
        <v>0</v>
      </c>
      <c r="CI16" s="2">
        <v>0</v>
      </c>
      <c r="CJ16" s="2" t="s">
        <v>476</v>
      </c>
      <c r="CK16" s="2">
        <v>0</v>
      </c>
      <c r="CL16" s="2">
        <v>0</v>
      </c>
      <c r="CM16" s="2" t="s">
        <v>476</v>
      </c>
      <c r="CN16" s="2">
        <v>0</v>
      </c>
      <c r="CO16" s="2">
        <v>0</v>
      </c>
      <c r="CP16" s="2" t="s">
        <v>476</v>
      </c>
      <c r="CQ16" s="2">
        <v>0</v>
      </c>
      <c r="CR16" s="2">
        <v>0</v>
      </c>
      <c r="CS16" s="2" t="s">
        <v>476</v>
      </c>
      <c r="CT16" s="2">
        <v>0</v>
      </c>
      <c r="CU16" s="2">
        <v>0</v>
      </c>
      <c r="CV16" s="2" t="s">
        <v>476</v>
      </c>
      <c r="CW16" s="2">
        <v>0</v>
      </c>
      <c r="CX16" s="2">
        <v>0</v>
      </c>
      <c r="CY16" s="2" t="s">
        <v>476</v>
      </c>
      <c r="CZ16" s="2">
        <v>0</v>
      </c>
      <c r="DA16" s="2">
        <v>0</v>
      </c>
      <c r="DB16" s="2" t="s">
        <v>476</v>
      </c>
      <c r="DC16" s="2">
        <v>0</v>
      </c>
      <c r="DD16" s="2">
        <v>0</v>
      </c>
      <c r="DE16" s="2" t="s">
        <v>476</v>
      </c>
      <c r="DF16" s="2">
        <v>0</v>
      </c>
    </row>
    <row r="17" spans="1:110" s="2" customFormat="1">
      <c r="B17" s="2" t="s">
        <v>723</v>
      </c>
      <c r="C17" s="2" t="s">
        <v>723</v>
      </c>
      <c r="D17" s="2" t="s">
        <v>1225</v>
      </c>
      <c r="E17" s="2" t="s">
        <v>1226</v>
      </c>
      <c r="F17" s="2">
        <v>33990</v>
      </c>
      <c r="G17" s="2" t="s">
        <v>1227</v>
      </c>
      <c r="H17" s="2" t="s">
        <v>1228</v>
      </c>
      <c r="I17" s="2">
        <v>33990</v>
      </c>
      <c r="J17" s="2" t="s">
        <v>1229</v>
      </c>
      <c r="K17" s="2" t="s">
        <v>1230</v>
      </c>
      <c r="L17" s="2">
        <v>110990</v>
      </c>
      <c r="M17" s="2" t="s">
        <v>1231</v>
      </c>
      <c r="N17" s="2" t="s">
        <v>1232</v>
      </c>
      <c r="O17" s="2">
        <v>110990</v>
      </c>
      <c r="P17" s="2" t="s">
        <v>476</v>
      </c>
      <c r="Q17" s="2">
        <v>0</v>
      </c>
      <c r="R17" s="2">
        <v>0</v>
      </c>
      <c r="S17" s="2" t="s">
        <v>476</v>
      </c>
      <c r="T17" s="2">
        <v>0</v>
      </c>
      <c r="U17" s="2">
        <v>0</v>
      </c>
      <c r="V17" s="2" t="s">
        <v>1233</v>
      </c>
      <c r="W17" s="2" t="s">
        <v>1234</v>
      </c>
      <c r="X17" s="2">
        <v>33990</v>
      </c>
      <c r="Y17" s="2" t="s">
        <v>1342</v>
      </c>
      <c r="Z17" s="2" t="s">
        <v>1343</v>
      </c>
      <c r="AA17" s="2">
        <v>33990</v>
      </c>
      <c r="AB17" s="2" t="s">
        <v>1374</v>
      </c>
      <c r="AC17" s="2" t="s">
        <v>1375</v>
      </c>
      <c r="AD17" s="2">
        <v>33990</v>
      </c>
      <c r="AE17" s="2" t="s">
        <v>476</v>
      </c>
      <c r="AF17" s="2">
        <v>0</v>
      </c>
      <c r="AG17" s="2">
        <v>0</v>
      </c>
      <c r="AH17" s="2" t="s">
        <v>476</v>
      </c>
      <c r="AI17" s="2">
        <v>0</v>
      </c>
      <c r="AJ17" s="2">
        <v>0</v>
      </c>
      <c r="AK17" s="2" t="s">
        <v>476</v>
      </c>
      <c r="AL17" s="2">
        <v>0</v>
      </c>
      <c r="AM17" s="2">
        <v>0</v>
      </c>
      <c r="AN17" s="2" t="s">
        <v>476</v>
      </c>
      <c r="AO17" s="2">
        <v>0</v>
      </c>
      <c r="AP17" s="2">
        <v>0</v>
      </c>
      <c r="AQ17" s="2" t="s">
        <v>476</v>
      </c>
      <c r="AR17" s="2">
        <v>0</v>
      </c>
      <c r="AS17" s="2">
        <v>0</v>
      </c>
      <c r="AT17" s="2" t="s">
        <v>1235</v>
      </c>
      <c r="AU17" s="2" t="s">
        <v>1236</v>
      </c>
      <c r="AV17" s="2">
        <v>55990</v>
      </c>
      <c r="AW17" s="2" t="s">
        <v>1237</v>
      </c>
      <c r="AX17" s="2" t="s">
        <v>1238</v>
      </c>
      <c r="AY17" s="2">
        <v>110990</v>
      </c>
      <c r="AZ17" s="2" t="s">
        <v>476</v>
      </c>
      <c r="BA17" s="2">
        <v>0</v>
      </c>
      <c r="BB17" s="2">
        <v>0</v>
      </c>
      <c r="BC17" s="2" t="s">
        <v>476</v>
      </c>
      <c r="BD17" s="2">
        <v>0</v>
      </c>
      <c r="BE17" s="2">
        <v>0</v>
      </c>
      <c r="BF17" s="2" t="s">
        <v>476</v>
      </c>
      <c r="BG17" s="2">
        <v>0</v>
      </c>
      <c r="BH17" s="2">
        <v>0</v>
      </c>
      <c r="BI17" s="2" t="s">
        <v>476</v>
      </c>
      <c r="BJ17" s="2">
        <v>0</v>
      </c>
      <c r="BK17" s="2">
        <v>0</v>
      </c>
      <c r="BL17" s="2" t="s">
        <v>476</v>
      </c>
      <c r="BM17" s="2">
        <v>0</v>
      </c>
      <c r="BN17" s="2">
        <v>0</v>
      </c>
      <c r="BO17" s="2" t="s">
        <v>476</v>
      </c>
      <c r="BP17" s="2">
        <v>0</v>
      </c>
      <c r="BQ17" s="2">
        <v>0</v>
      </c>
      <c r="BR17" s="2" t="s">
        <v>476</v>
      </c>
      <c r="BS17" s="2">
        <v>0</v>
      </c>
      <c r="BT17" s="2">
        <v>0</v>
      </c>
      <c r="BU17" s="2" t="s">
        <v>476</v>
      </c>
      <c r="BV17" s="2">
        <v>0</v>
      </c>
      <c r="BW17" s="2">
        <v>0</v>
      </c>
      <c r="BX17" s="2" t="s">
        <v>476</v>
      </c>
      <c r="BY17" s="2">
        <v>0</v>
      </c>
      <c r="BZ17" s="2">
        <v>0</v>
      </c>
      <c r="CA17" s="2" t="s">
        <v>476</v>
      </c>
      <c r="CB17" s="2">
        <v>0</v>
      </c>
      <c r="CC17" s="2">
        <v>0</v>
      </c>
      <c r="CD17" s="2" t="s">
        <v>476</v>
      </c>
      <c r="CE17" s="2">
        <v>0</v>
      </c>
      <c r="CF17" s="2">
        <v>0</v>
      </c>
      <c r="CG17" s="2" t="s">
        <v>476</v>
      </c>
      <c r="CH17" s="2">
        <v>0</v>
      </c>
      <c r="CI17" s="2">
        <v>0</v>
      </c>
      <c r="CJ17" s="2" t="s">
        <v>476</v>
      </c>
      <c r="CK17" s="2">
        <v>0</v>
      </c>
      <c r="CL17" s="2">
        <v>0</v>
      </c>
      <c r="CM17" s="2" t="s">
        <v>476</v>
      </c>
      <c r="CN17" s="2">
        <v>0</v>
      </c>
      <c r="CO17" s="2">
        <v>0</v>
      </c>
      <c r="CP17" s="2" t="s">
        <v>476</v>
      </c>
      <c r="CQ17" s="2">
        <v>0</v>
      </c>
      <c r="CR17" s="2">
        <v>0</v>
      </c>
      <c r="CS17" s="2" t="s">
        <v>476</v>
      </c>
      <c r="CT17" s="2">
        <v>0</v>
      </c>
      <c r="CU17" s="2">
        <v>0</v>
      </c>
      <c r="CV17" s="2" t="s">
        <v>476</v>
      </c>
      <c r="CW17" s="2">
        <v>0</v>
      </c>
      <c r="CX17" s="2">
        <v>0</v>
      </c>
      <c r="CY17" s="2" t="s">
        <v>476</v>
      </c>
      <c r="CZ17" s="2">
        <v>0</v>
      </c>
      <c r="DA17" s="2">
        <v>0</v>
      </c>
      <c r="DB17" s="2" t="s">
        <v>476</v>
      </c>
      <c r="DC17" s="2">
        <v>0</v>
      </c>
      <c r="DD17" s="2">
        <v>0</v>
      </c>
      <c r="DE17" s="2" t="s">
        <v>476</v>
      </c>
      <c r="DF17" s="2">
        <v>0</v>
      </c>
    </row>
    <row r="18" spans="1:110">
      <c r="A18" s="2"/>
      <c r="B18" s="2" t="s">
        <v>724</v>
      </c>
      <c r="C18" s="2" t="s">
        <v>724</v>
      </c>
      <c r="D18" s="2" t="s">
        <v>1239</v>
      </c>
      <c r="E18" s="2" t="s">
        <v>1240</v>
      </c>
      <c r="F18" s="2">
        <v>55990</v>
      </c>
      <c r="G18" s="2" t="s">
        <v>1241</v>
      </c>
      <c r="H18" s="2" t="s">
        <v>1242</v>
      </c>
      <c r="I18" s="2">
        <v>55990</v>
      </c>
      <c r="J18" s="2" t="s">
        <v>476</v>
      </c>
      <c r="K18" s="2">
        <v>0</v>
      </c>
      <c r="L18" s="2">
        <v>0</v>
      </c>
      <c r="M18" s="2" t="s">
        <v>476</v>
      </c>
      <c r="N18" s="2">
        <v>0</v>
      </c>
      <c r="O18" s="2">
        <v>0</v>
      </c>
      <c r="P18" s="2" t="s">
        <v>476</v>
      </c>
      <c r="Q18" s="2">
        <v>0</v>
      </c>
      <c r="R18" s="2">
        <v>0</v>
      </c>
      <c r="S18" s="2" t="s">
        <v>476</v>
      </c>
      <c r="T18" s="2">
        <v>0</v>
      </c>
      <c r="U18" s="2">
        <v>0</v>
      </c>
      <c r="V18" s="2" t="s">
        <v>1243</v>
      </c>
      <c r="W18" s="2" t="s">
        <v>1244</v>
      </c>
      <c r="X18" s="2">
        <v>55990</v>
      </c>
      <c r="Y18" s="2" t="s">
        <v>1344</v>
      </c>
      <c r="Z18" s="2" t="s">
        <v>1345</v>
      </c>
      <c r="AA18" s="2">
        <v>55990</v>
      </c>
      <c r="AB18" s="2" t="s">
        <v>1376</v>
      </c>
      <c r="AC18" s="2" t="s">
        <v>1377</v>
      </c>
      <c r="AD18" s="2">
        <v>55990</v>
      </c>
      <c r="AE18" s="2" t="s">
        <v>476</v>
      </c>
      <c r="AF18" s="2">
        <v>0</v>
      </c>
      <c r="AG18" s="2">
        <v>0</v>
      </c>
      <c r="AH18" s="2" t="s">
        <v>476</v>
      </c>
      <c r="AI18" s="2">
        <v>0</v>
      </c>
      <c r="AJ18" s="2">
        <v>0</v>
      </c>
      <c r="AK18" s="2" t="s">
        <v>476</v>
      </c>
      <c r="AL18" s="2">
        <v>0</v>
      </c>
      <c r="AM18" s="2">
        <v>0</v>
      </c>
      <c r="AN18" s="2" t="s">
        <v>476</v>
      </c>
      <c r="AO18" s="2">
        <v>0</v>
      </c>
      <c r="AP18" s="2">
        <v>0</v>
      </c>
      <c r="AQ18" s="2" t="s">
        <v>476</v>
      </c>
      <c r="AR18" s="2">
        <v>0</v>
      </c>
      <c r="AS18" s="2">
        <v>0</v>
      </c>
      <c r="AT18" s="2" t="s">
        <v>476</v>
      </c>
      <c r="AU18" s="2">
        <v>0</v>
      </c>
      <c r="AV18" s="2">
        <v>0</v>
      </c>
      <c r="AW18" s="2" t="s">
        <v>476</v>
      </c>
      <c r="AX18" s="2">
        <v>0</v>
      </c>
      <c r="AY18" s="2">
        <v>0</v>
      </c>
      <c r="AZ18" s="2" t="s">
        <v>476</v>
      </c>
      <c r="BA18" s="2">
        <v>0</v>
      </c>
      <c r="BB18" s="2">
        <v>0</v>
      </c>
      <c r="BC18" s="2" t="s">
        <v>476</v>
      </c>
      <c r="BD18" s="2">
        <v>0</v>
      </c>
      <c r="BE18" s="2">
        <v>0</v>
      </c>
      <c r="BF18" s="2" t="s">
        <v>476</v>
      </c>
      <c r="BG18" s="2">
        <v>0</v>
      </c>
      <c r="BH18" s="2">
        <v>0</v>
      </c>
      <c r="BI18" s="2" t="s">
        <v>476</v>
      </c>
      <c r="BJ18" s="2">
        <v>0</v>
      </c>
      <c r="BK18" s="2">
        <v>0</v>
      </c>
      <c r="BL18" s="2" t="s">
        <v>476</v>
      </c>
      <c r="BM18" s="2">
        <v>0</v>
      </c>
      <c r="BN18" s="2">
        <v>0</v>
      </c>
      <c r="BO18" s="2" t="s">
        <v>476</v>
      </c>
      <c r="BP18" s="2">
        <v>0</v>
      </c>
      <c r="BQ18" s="2">
        <v>0</v>
      </c>
      <c r="BR18" s="2" t="s">
        <v>476</v>
      </c>
      <c r="BS18" s="2">
        <v>0</v>
      </c>
      <c r="BT18" s="2">
        <v>0</v>
      </c>
      <c r="BU18" s="2" t="s">
        <v>476</v>
      </c>
      <c r="BV18" s="2">
        <v>0</v>
      </c>
      <c r="BW18" s="2">
        <v>0</v>
      </c>
      <c r="BX18" s="2" t="s">
        <v>476</v>
      </c>
      <c r="BY18" s="2">
        <v>0</v>
      </c>
      <c r="BZ18" s="2">
        <v>0</v>
      </c>
      <c r="CA18" s="2" t="s">
        <v>476</v>
      </c>
      <c r="CB18" s="2">
        <v>0</v>
      </c>
      <c r="CC18" s="2">
        <v>0</v>
      </c>
      <c r="CD18" s="2" t="s">
        <v>476</v>
      </c>
      <c r="CE18" s="2">
        <v>0</v>
      </c>
      <c r="CF18" s="2">
        <v>0</v>
      </c>
      <c r="CG18" s="2" t="s">
        <v>476</v>
      </c>
      <c r="CH18" s="2">
        <v>0</v>
      </c>
      <c r="CI18" s="2">
        <v>0</v>
      </c>
      <c r="CJ18" s="2" t="s">
        <v>476</v>
      </c>
      <c r="CK18" s="2">
        <v>0</v>
      </c>
      <c r="CL18" s="2">
        <v>0</v>
      </c>
      <c r="CM18" s="2" t="s">
        <v>476</v>
      </c>
      <c r="CN18" s="2">
        <v>0</v>
      </c>
      <c r="CO18" s="2">
        <v>0</v>
      </c>
      <c r="CP18" s="2" t="s">
        <v>476</v>
      </c>
      <c r="CQ18" s="2">
        <v>0</v>
      </c>
      <c r="CR18" s="2">
        <v>0</v>
      </c>
      <c r="CS18" s="2" t="s">
        <v>476</v>
      </c>
      <c r="CT18" s="2">
        <v>0</v>
      </c>
      <c r="CU18" s="2">
        <v>0</v>
      </c>
      <c r="CV18" s="2" t="s">
        <v>476</v>
      </c>
      <c r="CW18" s="2">
        <v>0</v>
      </c>
      <c r="CX18" s="2">
        <v>0</v>
      </c>
      <c r="CY18" s="2" t="s">
        <v>476</v>
      </c>
      <c r="CZ18" s="2">
        <v>0</v>
      </c>
      <c r="DA18" s="2">
        <v>0</v>
      </c>
      <c r="DB18" s="2" t="s">
        <v>476</v>
      </c>
      <c r="DC18" s="2">
        <v>0</v>
      </c>
      <c r="DD18" s="2">
        <v>0</v>
      </c>
      <c r="DE18" s="2" t="s">
        <v>476</v>
      </c>
      <c r="DF18" s="2">
        <v>0</v>
      </c>
    </row>
    <row r="19" spans="1:110">
      <c r="A19" s="2"/>
      <c r="B19" s="2" t="s">
        <v>1269</v>
      </c>
      <c r="C19" s="2" t="s">
        <v>1270</v>
      </c>
      <c r="D19" s="2" t="s">
        <v>476</v>
      </c>
      <c r="E19" s="2">
        <v>0</v>
      </c>
      <c r="F19" s="2">
        <v>0</v>
      </c>
      <c r="G19" s="2" t="s">
        <v>476</v>
      </c>
      <c r="H19" s="2">
        <v>0</v>
      </c>
      <c r="I19" s="2">
        <v>0</v>
      </c>
      <c r="J19" s="2" t="s">
        <v>476</v>
      </c>
      <c r="K19" s="2">
        <v>0</v>
      </c>
      <c r="L19" s="2">
        <v>0</v>
      </c>
      <c r="M19" s="2" t="s">
        <v>476</v>
      </c>
      <c r="N19" s="2">
        <v>0</v>
      </c>
      <c r="O19" s="2">
        <v>0</v>
      </c>
      <c r="P19" s="2" t="s">
        <v>476</v>
      </c>
      <c r="Q19" s="2">
        <v>0</v>
      </c>
      <c r="R19" s="2">
        <v>0</v>
      </c>
      <c r="S19" s="2" t="s">
        <v>476</v>
      </c>
      <c r="T19" s="2">
        <v>0</v>
      </c>
      <c r="U19" s="2">
        <v>0</v>
      </c>
      <c r="V19" s="2" t="s">
        <v>476</v>
      </c>
      <c r="W19" s="2">
        <v>0</v>
      </c>
      <c r="X19" s="2">
        <v>0</v>
      </c>
      <c r="Y19" s="2" t="s">
        <v>476</v>
      </c>
      <c r="Z19" s="2">
        <v>0</v>
      </c>
      <c r="AA19" s="2">
        <v>0</v>
      </c>
      <c r="AB19" s="2" t="s">
        <v>476</v>
      </c>
      <c r="AC19" s="2">
        <v>0</v>
      </c>
      <c r="AD19" s="2">
        <v>0</v>
      </c>
      <c r="AE19" s="2" t="s">
        <v>476</v>
      </c>
      <c r="AF19" s="2">
        <v>0</v>
      </c>
      <c r="AG19" s="2">
        <v>0</v>
      </c>
      <c r="AH19" s="2" t="s">
        <v>476</v>
      </c>
      <c r="AI19" s="2">
        <v>0</v>
      </c>
      <c r="AJ19" s="2">
        <v>0</v>
      </c>
      <c r="AK19" s="2" t="s">
        <v>476</v>
      </c>
      <c r="AL19" s="2">
        <v>0</v>
      </c>
      <c r="AM19" s="2">
        <v>0</v>
      </c>
      <c r="AN19" s="2" t="s">
        <v>476</v>
      </c>
      <c r="AO19" s="2">
        <v>0</v>
      </c>
      <c r="AP19" s="2">
        <v>0</v>
      </c>
      <c r="AQ19" s="2" t="s">
        <v>476</v>
      </c>
      <c r="AR19" s="2">
        <v>0</v>
      </c>
      <c r="AS19" s="2">
        <v>0</v>
      </c>
      <c r="AT19" s="2" t="s">
        <v>476</v>
      </c>
      <c r="AU19" s="2">
        <v>0</v>
      </c>
      <c r="AV19" s="2">
        <v>0</v>
      </c>
      <c r="AW19" s="2" t="s">
        <v>476</v>
      </c>
      <c r="AX19" s="2">
        <v>0</v>
      </c>
      <c r="AY19" s="2">
        <v>0</v>
      </c>
      <c r="AZ19" s="2" t="s">
        <v>476</v>
      </c>
      <c r="BA19" s="2">
        <v>0</v>
      </c>
      <c r="BB19" s="2">
        <v>0</v>
      </c>
      <c r="BC19" s="2" t="s">
        <v>476</v>
      </c>
      <c r="BD19" s="2">
        <v>0</v>
      </c>
      <c r="BE19" s="2">
        <v>0</v>
      </c>
      <c r="BF19" s="2" t="s">
        <v>476</v>
      </c>
      <c r="BG19" s="2">
        <v>0</v>
      </c>
      <c r="BH19" s="2">
        <v>0</v>
      </c>
      <c r="BI19" s="2" t="s">
        <v>476</v>
      </c>
      <c r="BJ19" s="2">
        <v>0</v>
      </c>
      <c r="BK19" s="2">
        <v>0</v>
      </c>
      <c r="BL19" s="2" t="s">
        <v>476</v>
      </c>
      <c r="BM19" s="2">
        <v>0</v>
      </c>
      <c r="BN19" s="2">
        <v>0</v>
      </c>
      <c r="BO19" s="2" t="s">
        <v>476</v>
      </c>
      <c r="BP19" s="2">
        <v>0</v>
      </c>
      <c r="BQ19" s="2">
        <v>0</v>
      </c>
      <c r="BR19" s="2" t="s">
        <v>476</v>
      </c>
      <c r="BS19" s="2">
        <v>0</v>
      </c>
      <c r="BT19" s="2">
        <v>0</v>
      </c>
      <c r="BU19" s="2" t="s">
        <v>476</v>
      </c>
      <c r="BV19" s="2">
        <v>0</v>
      </c>
      <c r="BW19" s="2">
        <v>0</v>
      </c>
      <c r="BX19" s="2" t="s">
        <v>476</v>
      </c>
      <c r="BY19" s="2">
        <v>0</v>
      </c>
      <c r="BZ19" s="2">
        <v>0</v>
      </c>
      <c r="CA19" s="2" t="s">
        <v>476</v>
      </c>
      <c r="CB19" s="2">
        <v>0</v>
      </c>
      <c r="CC19" s="2">
        <v>0</v>
      </c>
      <c r="CD19" s="2" t="s">
        <v>476</v>
      </c>
      <c r="CE19" s="2">
        <v>0</v>
      </c>
      <c r="CF19" s="2">
        <v>0</v>
      </c>
      <c r="CG19" s="2" t="s">
        <v>476</v>
      </c>
      <c r="CH19" s="2">
        <v>0</v>
      </c>
      <c r="CI19" s="2">
        <v>0</v>
      </c>
      <c r="CJ19" s="2" t="s">
        <v>476</v>
      </c>
      <c r="CK19" s="2">
        <v>0</v>
      </c>
      <c r="CL19" s="2">
        <v>0</v>
      </c>
      <c r="CM19" s="2" t="s">
        <v>476</v>
      </c>
      <c r="CN19" s="2">
        <v>0</v>
      </c>
      <c r="CO19" s="2">
        <v>0</v>
      </c>
      <c r="CP19" s="2" t="s">
        <v>476</v>
      </c>
      <c r="CQ19" s="2">
        <v>0</v>
      </c>
      <c r="CR19" s="2">
        <v>0</v>
      </c>
      <c r="CS19" s="2" t="s">
        <v>476</v>
      </c>
      <c r="CT19" s="2">
        <v>0</v>
      </c>
      <c r="CU19" s="2">
        <v>0</v>
      </c>
      <c r="CV19" s="2" t="s">
        <v>476</v>
      </c>
      <c r="CW19" s="2">
        <v>0</v>
      </c>
      <c r="CX19" s="2">
        <v>0</v>
      </c>
      <c r="CY19" s="2" t="s">
        <v>476</v>
      </c>
      <c r="CZ19" s="2">
        <v>0</v>
      </c>
      <c r="DA19" s="2">
        <v>0</v>
      </c>
      <c r="DB19" s="2" t="s">
        <v>476</v>
      </c>
      <c r="DC19" s="2">
        <v>0</v>
      </c>
      <c r="DD19" s="2">
        <v>0</v>
      </c>
      <c r="DE19" s="2" t="s">
        <v>476</v>
      </c>
      <c r="DF19" s="2">
        <v>0</v>
      </c>
    </row>
    <row r="20" spans="1:110">
      <c r="A20" s="2"/>
      <c r="B20" s="2" t="s">
        <v>1271</v>
      </c>
      <c r="C20" s="2" t="s">
        <v>1272</v>
      </c>
      <c r="D20" s="2" t="s">
        <v>476</v>
      </c>
      <c r="E20" s="2">
        <v>0</v>
      </c>
      <c r="F20" s="2">
        <v>0</v>
      </c>
      <c r="G20" s="2" t="s">
        <v>476</v>
      </c>
      <c r="H20" s="2">
        <v>0</v>
      </c>
      <c r="I20" s="2">
        <v>0</v>
      </c>
      <c r="J20" s="2" t="s">
        <v>476</v>
      </c>
      <c r="K20" s="2">
        <v>0</v>
      </c>
      <c r="L20" s="2">
        <v>0</v>
      </c>
      <c r="M20" s="2" t="s">
        <v>476</v>
      </c>
      <c r="N20" s="2">
        <v>0</v>
      </c>
      <c r="O20" s="2">
        <v>0</v>
      </c>
      <c r="P20" s="2" t="s">
        <v>476</v>
      </c>
      <c r="Q20" s="2">
        <v>0</v>
      </c>
      <c r="R20" s="2">
        <v>0</v>
      </c>
      <c r="S20" s="2" t="s">
        <v>476</v>
      </c>
      <c r="T20" s="2">
        <v>0</v>
      </c>
      <c r="U20" s="2">
        <v>0</v>
      </c>
      <c r="V20" s="2" t="s">
        <v>476</v>
      </c>
      <c r="W20" s="2">
        <v>0</v>
      </c>
      <c r="X20" s="2">
        <v>0</v>
      </c>
      <c r="Y20" s="2" t="s">
        <v>476</v>
      </c>
      <c r="Z20" s="2">
        <v>0</v>
      </c>
      <c r="AA20" s="2">
        <v>0</v>
      </c>
      <c r="AB20" s="2" t="s">
        <v>476</v>
      </c>
      <c r="AC20" s="2">
        <v>0</v>
      </c>
      <c r="AD20" s="2">
        <v>0</v>
      </c>
      <c r="AE20" s="2" t="s">
        <v>476</v>
      </c>
      <c r="AF20" s="2">
        <v>0</v>
      </c>
      <c r="AG20" s="2">
        <v>0</v>
      </c>
      <c r="AH20" s="2" t="s">
        <v>476</v>
      </c>
      <c r="AI20" s="2">
        <v>0</v>
      </c>
      <c r="AJ20" s="2">
        <v>0</v>
      </c>
      <c r="AK20" s="2" t="s">
        <v>476</v>
      </c>
      <c r="AL20" s="2">
        <v>0</v>
      </c>
      <c r="AM20" s="2">
        <v>0</v>
      </c>
      <c r="AN20" s="2" t="s">
        <v>476</v>
      </c>
      <c r="AO20" s="2">
        <v>0</v>
      </c>
      <c r="AP20" s="2">
        <v>0</v>
      </c>
      <c r="AQ20" s="2" t="s">
        <v>476</v>
      </c>
      <c r="AR20" s="2">
        <v>0</v>
      </c>
      <c r="AS20" s="2">
        <v>0</v>
      </c>
      <c r="AT20" s="2" t="s">
        <v>476</v>
      </c>
      <c r="AU20" s="2">
        <v>0</v>
      </c>
      <c r="AV20" s="2">
        <v>0</v>
      </c>
      <c r="AW20" s="2" t="s">
        <v>476</v>
      </c>
      <c r="AX20" s="2">
        <v>0</v>
      </c>
      <c r="AY20" s="2">
        <v>0</v>
      </c>
      <c r="AZ20" s="2" t="s">
        <v>476</v>
      </c>
      <c r="BA20" s="2">
        <v>0</v>
      </c>
      <c r="BB20" s="2">
        <v>0</v>
      </c>
      <c r="BC20" s="2" t="s">
        <v>476</v>
      </c>
      <c r="BD20" s="2">
        <v>0</v>
      </c>
      <c r="BE20" s="2">
        <v>0</v>
      </c>
      <c r="BF20" s="2" t="s">
        <v>476</v>
      </c>
      <c r="BG20" s="2">
        <v>0</v>
      </c>
      <c r="BH20" s="2">
        <v>0</v>
      </c>
      <c r="BI20" s="2" t="s">
        <v>476</v>
      </c>
      <c r="BJ20" s="2">
        <v>0</v>
      </c>
      <c r="BK20" s="2">
        <v>0</v>
      </c>
      <c r="BL20" s="2" t="s">
        <v>476</v>
      </c>
      <c r="BM20" s="2">
        <v>0</v>
      </c>
      <c r="BN20" s="2">
        <v>0</v>
      </c>
      <c r="BO20" s="2" t="s">
        <v>476</v>
      </c>
      <c r="BP20" s="2">
        <v>0</v>
      </c>
      <c r="BQ20" s="2">
        <v>0</v>
      </c>
      <c r="BR20" s="2" t="s">
        <v>476</v>
      </c>
      <c r="BS20" s="2">
        <v>0</v>
      </c>
      <c r="BT20" s="2">
        <v>0</v>
      </c>
      <c r="BU20" s="2" t="s">
        <v>476</v>
      </c>
      <c r="BV20" s="2">
        <v>0</v>
      </c>
      <c r="BW20" s="2">
        <v>0</v>
      </c>
      <c r="BX20" s="2" t="s">
        <v>476</v>
      </c>
      <c r="BY20" s="2">
        <v>0</v>
      </c>
      <c r="BZ20" s="2">
        <v>0</v>
      </c>
      <c r="CA20" s="2" t="s">
        <v>476</v>
      </c>
      <c r="CB20" s="2">
        <v>0</v>
      </c>
      <c r="CC20" s="2">
        <v>0</v>
      </c>
      <c r="CD20" s="2" t="s">
        <v>476</v>
      </c>
      <c r="CE20" s="2">
        <v>0</v>
      </c>
      <c r="CF20" s="2">
        <v>0</v>
      </c>
      <c r="CG20" s="2" t="s">
        <v>476</v>
      </c>
      <c r="CH20" s="2">
        <v>0</v>
      </c>
      <c r="CI20" s="2">
        <v>0</v>
      </c>
      <c r="CJ20" s="2" t="s">
        <v>476</v>
      </c>
      <c r="CK20" s="2">
        <v>0</v>
      </c>
      <c r="CL20" s="2">
        <v>0</v>
      </c>
      <c r="CM20" s="2" t="s">
        <v>476</v>
      </c>
      <c r="CN20" s="2">
        <v>0</v>
      </c>
      <c r="CO20" s="2">
        <v>0</v>
      </c>
      <c r="CP20" s="2" t="s">
        <v>476</v>
      </c>
      <c r="CQ20" s="2">
        <v>0</v>
      </c>
      <c r="CR20" s="2">
        <v>0</v>
      </c>
      <c r="CS20" s="2" t="s">
        <v>476</v>
      </c>
      <c r="CT20" s="2">
        <v>0</v>
      </c>
      <c r="CU20" s="2">
        <v>0</v>
      </c>
      <c r="CV20" s="2" t="s">
        <v>476</v>
      </c>
      <c r="CW20" s="2">
        <v>0</v>
      </c>
      <c r="CX20" s="2">
        <v>0</v>
      </c>
      <c r="CY20" s="2" t="s">
        <v>476</v>
      </c>
      <c r="CZ20" s="2">
        <v>0</v>
      </c>
      <c r="DA20" s="2">
        <v>0</v>
      </c>
      <c r="DB20" s="2" t="s">
        <v>476</v>
      </c>
      <c r="DC20" s="2">
        <v>0</v>
      </c>
      <c r="DD20" s="2">
        <v>0</v>
      </c>
      <c r="DE20" s="2" t="s">
        <v>476</v>
      </c>
      <c r="DF20" s="2">
        <v>0</v>
      </c>
    </row>
    <row r="21" spans="1:110">
      <c r="A21" s="2"/>
      <c r="B21" s="2" t="s">
        <v>643</v>
      </c>
      <c r="C21" s="2" t="s">
        <v>727</v>
      </c>
      <c r="D21" s="2" t="s">
        <v>476</v>
      </c>
      <c r="E21" s="2">
        <v>0</v>
      </c>
      <c r="F21" s="2">
        <v>0</v>
      </c>
      <c r="G21" s="2" t="s">
        <v>476</v>
      </c>
      <c r="H21" s="2">
        <v>0</v>
      </c>
      <c r="I21" s="2">
        <v>0</v>
      </c>
      <c r="J21" s="2" t="s">
        <v>476</v>
      </c>
      <c r="K21" s="2">
        <v>0</v>
      </c>
      <c r="L21" s="2">
        <v>0</v>
      </c>
      <c r="M21" s="2" t="s">
        <v>476</v>
      </c>
      <c r="N21" s="2">
        <v>0</v>
      </c>
      <c r="O21" s="2">
        <v>0</v>
      </c>
      <c r="P21" s="2" t="s">
        <v>476</v>
      </c>
      <c r="Q21" s="2">
        <v>0</v>
      </c>
      <c r="R21" s="2">
        <v>0</v>
      </c>
      <c r="S21" s="2" t="s">
        <v>476</v>
      </c>
      <c r="T21" s="2">
        <v>0</v>
      </c>
      <c r="U21" s="2">
        <v>0</v>
      </c>
      <c r="V21" s="2" t="s">
        <v>476</v>
      </c>
      <c r="W21" s="2">
        <v>0</v>
      </c>
      <c r="X21" s="2">
        <v>0</v>
      </c>
      <c r="Y21" s="2" t="s">
        <v>476</v>
      </c>
      <c r="Z21" s="2">
        <v>0</v>
      </c>
      <c r="AA21" s="2">
        <v>0</v>
      </c>
      <c r="AB21" s="2" t="s">
        <v>476</v>
      </c>
      <c r="AC21" s="2">
        <v>0</v>
      </c>
      <c r="AD21" s="2">
        <v>0</v>
      </c>
      <c r="AE21" s="2" t="s">
        <v>476</v>
      </c>
      <c r="AF21" s="2">
        <v>0</v>
      </c>
      <c r="AG21" s="2">
        <v>0</v>
      </c>
      <c r="AH21" s="2" t="s">
        <v>476</v>
      </c>
      <c r="AI21" s="2">
        <v>0</v>
      </c>
      <c r="AJ21" s="2">
        <v>0</v>
      </c>
      <c r="AK21" s="2" t="s">
        <v>476</v>
      </c>
      <c r="AL21" s="2">
        <v>0</v>
      </c>
      <c r="AM21" s="2">
        <v>0</v>
      </c>
      <c r="AN21" s="2" t="s">
        <v>476</v>
      </c>
      <c r="AO21" s="2">
        <v>0</v>
      </c>
      <c r="AP21" s="2">
        <v>0</v>
      </c>
      <c r="AQ21" s="2" t="s">
        <v>476</v>
      </c>
      <c r="AR21" s="2">
        <v>0</v>
      </c>
      <c r="AS21" s="2">
        <v>0</v>
      </c>
      <c r="AT21" s="2" t="s">
        <v>476</v>
      </c>
      <c r="AU21" s="2">
        <v>0</v>
      </c>
      <c r="AV21" s="2">
        <v>0</v>
      </c>
      <c r="AW21" s="2" t="s">
        <v>476</v>
      </c>
      <c r="AX21" s="2">
        <v>0</v>
      </c>
      <c r="AY21" s="2">
        <v>0</v>
      </c>
      <c r="AZ21" s="2" t="s">
        <v>476</v>
      </c>
      <c r="BA21" s="2">
        <v>0</v>
      </c>
      <c r="BB21" s="2">
        <v>0</v>
      </c>
      <c r="BC21" s="2" t="s">
        <v>476</v>
      </c>
      <c r="BD21" s="2">
        <v>0</v>
      </c>
      <c r="BE21" s="2">
        <v>0</v>
      </c>
      <c r="BF21" s="2" t="s">
        <v>476</v>
      </c>
      <c r="BG21" s="2">
        <v>0</v>
      </c>
      <c r="BH21" s="2">
        <v>0</v>
      </c>
      <c r="BI21" s="2" t="s">
        <v>476</v>
      </c>
      <c r="BJ21" s="2">
        <v>0</v>
      </c>
      <c r="BK21" s="2">
        <v>0</v>
      </c>
      <c r="BL21" s="2" t="s">
        <v>476</v>
      </c>
      <c r="BM21" s="2">
        <v>0</v>
      </c>
      <c r="BN21" s="2">
        <v>0</v>
      </c>
      <c r="BO21" s="2" t="s">
        <v>476</v>
      </c>
      <c r="BP21" s="2">
        <v>0</v>
      </c>
      <c r="BQ21" s="2">
        <v>0</v>
      </c>
      <c r="BR21" s="2" t="s">
        <v>476</v>
      </c>
      <c r="BS21" s="2">
        <v>0</v>
      </c>
      <c r="BT21" s="2">
        <v>0</v>
      </c>
      <c r="BU21" s="2" t="s">
        <v>476</v>
      </c>
      <c r="BV21" s="2">
        <v>0</v>
      </c>
      <c r="BW21" s="2">
        <v>0</v>
      </c>
      <c r="BX21" s="2" t="s">
        <v>476</v>
      </c>
      <c r="BY21" s="2">
        <v>0</v>
      </c>
      <c r="BZ21" s="2">
        <v>0</v>
      </c>
      <c r="CA21" s="2" t="s">
        <v>476</v>
      </c>
      <c r="CB21" s="2">
        <v>0</v>
      </c>
      <c r="CC21" s="2">
        <v>0</v>
      </c>
      <c r="CD21" s="2" t="s">
        <v>476</v>
      </c>
      <c r="CE21" s="2">
        <v>0</v>
      </c>
      <c r="CF21" s="2">
        <v>0</v>
      </c>
      <c r="CG21" s="2" t="s">
        <v>476</v>
      </c>
      <c r="CH21" s="2">
        <v>0</v>
      </c>
      <c r="CI21" s="2">
        <v>0</v>
      </c>
      <c r="CJ21" s="2" t="s">
        <v>476</v>
      </c>
      <c r="CK21" s="2">
        <v>0</v>
      </c>
      <c r="CL21" s="2">
        <v>0</v>
      </c>
      <c r="CM21" s="2" t="s">
        <v>476</v>
      </c>
      <c r="CN21" s="2">
        <v>0</v>
      </c>
      <c r="CO21" s="2">
        <v>0</v>
      </c>
      <c r="CP21" s="2" t="s">
        <v>476</v>
      </c>
      <c r="CQ21" s="2">
        <v>0</v>
      </c>
      <c r="CR21" s="2">
        <v>0</v>
      </c>
      <c r="CS21" s="2" t="s">
        <v>476</v>
      </c>
      <c r="CT21" s="2">
        <v>0</v>
      </c>
      <c r="CU21" s="2">
        <v>0</v>
      </c>
      <c r="CV21" s="2" t="s">
        <v>476</v>
      </c>
      <c r="CW21" s="2">
        <v>0</v>
      </c>
      <c r="CX21" s="2">
        <v>0</v>
      </c>
      <c r="CY21" s="2" t="s">
        <v>476</v>
      </c>
      <c r="CZ21" s="2">
        <v>0</v>
      </c>
      <c r="DA21" s="2">
        <v>0</v>
      </c>
      <c r="DB21" s="2" t="s">
        <v>476</v>
      </c>
      <c r="DC21" s="2">
        <v>0</v>
      </c>
      <c r="DD21" s="2">
        <v>0</v>
      </c>
      <c r="DE21" s="2" t="s">
        <v>476</v>
      </c>
      <c r="DF21" s="2">
        <v>0</v>
      </c>
    </row>
    <row r="22" spans="1:110">
      <c r="A22" s="2"/>
      <c r="B22" s="2" t="s">
        <v>742</v>
      </c>
      <c r="C22" s="2" t="s">
        <v>1273</v>
      </c>
      <c r="D22" s="2" t="s">
        <v>476</v>
      </c>
      <c r="E22" s="2">
        <v>0</v>
      </c>
      <c r="F22" s="2">
        <v>0</v>
      </c>
      <c r="G22" s="2" t="s">
        <v>476</v>
      </c>
      <c r="H22" s="2">
        <v>0</v>
      </c>
      <c r="I22" s="2">
        <v>0</v>
      </c>
      <c r="J22" s="2" t="s">
        <v>476</v>
      </c>
      <c r="K22" s="2">
        <v>0</v>
      </c>
      <c r="L22" s="2">
        <v>0</v>
      </c>
      <c r="M22" s="2" t="s">
        <v>476</v>
      </c>
      <c r="N22" s="2">
        <v>0</v>
      </c>
      <c r="O22" s="2">
        <v>0</v>
      </c>
      <c r="P22" s="2" t="s">
        <v>476</v>
      </c>
      <c r="Q22" s="2">
        <v>0</v>
      </c>
      <c r="R22" s="2">
        <v>0</v>
      </c>
      <c r="S22" s="2" t="s">
        <v>476</v>
      </c>
      <c r="T22" s="2">
        <v>0</v>
      </c>
      <c r="U22" s="2">
        <v>0</v>
      </c>
      <c r="V22" s="2" t="s">
        <v>476</v>
      </c>
      <c r="W22" s="2">
        <v>0</v>
      </c>
      <c r="X22" s="2">
        <v>0</v>
      </c>
      <c r="Y22" s="2" t="s">
        <v>476</v>
      </c>
      <c r="Z22" s="2">
        <v>0</v>
      </c>
      <c r="AA22" s="2">
        <v>0</v>
      </c>
      <c r="AB22" s="2" t="s">
        <v>476</v>
      </c>
      <c r="AC22" s="2">
        <v>0</v>
      </c>
      <c r="AD22" s="2">
        <v>0</v>
      </c>
      <c r="AE22" s="2" t="s">
        <v>476</v>
      </c>
      <c r="AF22" s="2">
        <v>0</v>
      </c>
      <c r="AG22" s="2">
        <v>0</v>
      </c>
      <c r="AH22" s="2" t="s">
        <v>476</v>
      </c>
      <c r="AI22" s="2">
        <v>0</v>
      </c>
      <c r="AJ22" s="2">
        <v>0</v>
      </c>
      <c r="AK22" s="2" t="s">
        <v>476</v>
      </c>
      <c r="AL22" s="2">
        <v>0</v>
      </c>
      <c r="AM22" s="2">
        <v>0</v>
      </c>
      <c r="AN22" s="2" t="s">
        <v>476</v>
      </c>
      <c r="AO22" s="2">
        <v>0</v>
      </c>
      <c r="AP22" s="2">
        <v>0</v>
      </c>
      <c r="AQ22" s="2" t="s">
        <v>476</v>
      </c>
      <c r="AR22" s="2">
        <v>0</v>
      </c>
      <c r="AS22" s="2">
        <v>0</v>
      </c>
      <c r="AT22" s="2" t="s">
        <v>476</v>
      </c>
      <c r="AU22" s="2">
        <v>0</v>
      </c>
      <c r="AV22" s="2">
        <v>0</v>
      </c>
      <c r="AW22" s="2" t="s">
        <v>476</v>
      </c>
      <c r="AX22" s="2">
        <v>0</v>
      </c>
      <c r="AY22" s="2">
        <v>0</v>
      </c>
      <c r="AZ22" s="2" t="s">
        <v>476</v>
      </c>
      <c r="BA22" s="2">
        <v>0</v>
      </c>
      <c r="BB22" s="2">
        <v>0</v>
      </c>
      <c r="BC22" s="2" t="s">
        <v>476</v>
      </c>
      <c r="BD22" s="2">
        <v>0</v>
      </c>
      <c r="BE22" s="2">
        <v>0</v>
      </c>
      <c r="BF22" s="2" t="s">
        <v>476</v>
      </c>
      <c r="BG22" s="2">
        <v>0</v>
      </c>
      <c r="BH22" s="2">
        <v>0</v>
      </c>
      <c r="BI22" s="2" t="s">
        <v>476</v>
      </c>
      <c r="BJ22" s="2">
        <v>0</v>
      </c>
      <c r="BK22" s="2">
        <v>0</v>
      </c>
      <c r="BL22" s="2" t="s">
        <v>476</v>
      </c>
      <c r="BM22" s="2">
        <v>0</v>
      </c>
      <c r="BN22" s="2">
        <v>0</v>
      </c>
      <c r="BO22" s="2" t="s">
        <v>476</v>
      </c>
      <c r="BP22" s="2">
        <v>0</v>
      </c>
      <c r="BQ22" s="2">
        <v>0</v>
      </c>
      <c r="BR22" s="2" t="s">
        <v>476</v>
      </c>
      <c r="BS22" s="2">
        <v>0</v>
      </c>
      <c r="BT22" s="2">
        <v>0</v>
      </c>
      <c r="BU22" s="2" t="s">
        <v>476</v>
      </c>
      <c r="BV22" s="2">
        <v>0</v>
      </c>
      <c r="BW22" s="2">
        <v>0</v>
      </c>
      <c r="BX22" s="2" t="s">
        <v>476</v>
      </c>
      <c r="BY22" s="2">
        <v>0</v>
      </c>
      <c r="BZ22" s="2">
        <v>0</v>
      </c>
      <c r="CA22" s="2" t="s">
        <v>476</v>
      </c>
      <c r="CB22" s="2">
        <v>0</v>
      </c>
      <c r="CC22" s="2">
        <v>0</v>
      </c>
      <c r="CD22" s="2" t="s">
        <v>476</v>
      </c>
      <c r="CE22" s="2">
        <v>0</v>
      </c>
      <c r="CF22" s="2">
        <v>0</v>
      </c>
      <c r="CG22" s="2" t="s">
        <v>476</v>
      </c>
      <c r="CH22" s="2">
        <v>0</v>
      </c>
      <c r="CI22" s="2">
        <v>0</v>
      </c>
      <c r="CJ22" s="2" t="s">
        <v>476</v>
      </c>
      <c r="CK22" s="2">
        <v>0</v>
      </c>
      <c r="CL22" s="2">
        <v>0</v>
      </c>
      <c r="CM22" s="2" t="s">
        <v>476</v>
      </c>
      <c r="CN22" s="2">
        <v>0</v>
      </c>
      <c r="CO22" s="2">
        <v>0</v>
      </c>
      <c r="CP22" s="2" t="s">
        <v>476</v>
      </c>
      <c r="CQ22" s="2">
        <v>0</v>
      </c>
      <c r="CR22" s="2">
        <v>0</v>
      </c>
      <c r="CS22" s="2" t="s">
        <v>476</v>
      </c>
      <c r="CT22" s="2">
        <v>0</v>
      </c>
      <c r="CU22" s="2">
        <v>0</v>
      </c>
      <c r="CV22" s="2" t="s">
        <v>476</v>
      </c>
      <c r="CW22" s="2">
        <v>0</v>
      </c>
      <c r="CX22" s="2">
        <v>0</v>
      </c>
      <c r="CY22" s="2" t="s">
        <v>476</v>
      </c>
      <c r="CZ22" s="2">
        <v>0</v>
      </c>
      <c r="DA22" s="2">
        <v>0</v>
      </c>
      <c r="DB22" s="2" t="s">
        <v>476</v>
      </c>
      <c r="DC22" s="2">
        <v>0</v>
      </c>
      <c r="DD22" s="2">
        <v>0</v>
      </c>
      <c r="DE22" s="2" t="s">
        <v>476</v>
      </c>
      <c r="DF22" s="2">
        <v>0</v>
      </c>
    </row>
    <row r="23" spans="1:110">
      <c r="A23" s="2"/>
      <c r="B23" s="2" t="s">
        <v>818</v>
      </c>
      <c r="C23" s="2" t="s">
        <v>825</v>
      </c>
      <c r="D23" s="2" t="s">
        <v>476</v>
      </c>
      <c r="E23" s="2">
        <v>0</v>
      </c>
      <c r="F23" s="2">
        <v>0</v>
      </c>
      <c r="G23" s="2" t="s">
        <v>476</v>
      </c>
      <c r="H23" s="2">
        <v>0</v>
      </c>
      <c r="I23" s="2">
        <v>0</v>
      </c>
      <c r="J23" s="2" t="s">
        <v>476</v>
      </c>
      <c r="K23" s="2">
        <v>0</v>
      </c>
      <c r="L23" s="2">
        <v>0</v>
      </c>
      <c r="M23" s="2" t="s">
        <v>476</v>
      </c>
      <c r="N23" s="2">
        <v>0</v>
      </c>
      <c r="O23" s="2">
        <v>0</v>
      </c>
      <c r="P23" s="2" t="s">
        <v>476</v>
      </c>
      <c r="Q23" s="2">
        <v>0</v>
      </c>
      <c r="R23" s="2">
        <v>0</v>
      </c>
      <c r="S23" s="2" t="s">
        <v>476</v>
      </c>
      <c r="T23" s="2">
        <v>0</v>
      </c>
      <c r="U23" s="2">
        <v>0</v>
      </c>
      <c r="V23" s="2" t="s">
        <v>476</v>
      </c>
      <c r="W23" s="2">
        <v>0</v>
      </c>
      <c r="X23" s="2">
        <v>0</v>
      </c>
      <c r="Y23" s="2" t="s">
        <v>476</v>
      </c>
      <c r="Z23" s="2">
        <v>0</v>
      </c>
      <c r="AA23" s="2">
        <v>0</v>
      </c>
      <c r="AB23" s="2" t="s">
        <v>476</v>
      </c>
      <c r="AC23" s="2">
        <v>0</v>
      </c>
      <c r="AD23" s="2">
        <v>0</v>
      </c>
      <c r="AE23" s="2" t="s">
        <v>476</v>
      </c>
      <c r="AF23" s="2">
        <v>0</v>
      </c>
      <c r="AG23" s="2">
        <v>0</v>
      </c>
      <c r="AH23" s="2" t="s">
        <v>476</v>
      </c>
      <c r="AI23" s="2">
        <v>0</v>
      </c>
      <c r="AJ23" s="2">
        <v>0</v>
      </c>
      <c r="AK23" s="2" t="s">
        <v>476</v>
      </c>
      <c r="AL23" s="2">
        <v>0</v>
      </c>
      <c r="AM23" s="2">
        <v>0</v>
      </c>
      <c r="AN23" s="2" t="s">
        <v>476</v>
      </c>
      <c r="AO23" s="2">
        <v>0</v>
      </c>
      <c r="AP23" s="2">
        <v>0</v>
      </c>
      <c r="AQ23" s="2" t="s">
        <v>476</v>
      </c>
      <c r="AR23" s="2">
        <v>0</v>
      </c>
      <c r="AS23" s="2">
        <v>0</v>
      </c>
      <c r="AT23" s="2" t="s">
        <v>476</v>
      </c>
      <c r="AU23" s="2">
        <v>0</v>
      </c>
      <c r="AV23" s="2">
        <v>0</v>
      </c>
      <c r="AW23" s="2" t="s">
        <v>476</v>
      </c>
      <c r="AX23" s="2">
        <v>0</v>
      </c>
      <c r="AY23" s="2">
        <v>0</v>
      </c>
      <c r="AZ23" s="2" t="s">
        <v>476</v>
      </c>
      <c r="BA23" s="2">
        <v>0</v>
      </c>
      <c r="BB23" s="2">
        <v>0</v>
      </c>
      <c r="BC23" s="2" t="s">
        <v>476</v>
      </c>
      <c r="BD23" s="2">
        <v>0</v>
      </c>
      <c r="BE23" s="2">
        <v>0</v>
      </c>
      <c r="BF23" s="2" t="s">
        <v>476</v>
      </c>
      <c r="BG23" s="2">
        <v>0</v>
      </c>
      <c r="BH23" s="2">
        <v>0</v>
      </c>
      <c r="BI23" s="2" t="s">
        <v>476</v>
      </c>
      <c r="BJ23" s="2">
        <v>0</v>
      </c>
      <c r="BK23" s="2">
        <v>0</v>
      </c>
      <c r="BL23" s="2" t="s">
        <v>476</v>
      </c>
      <c r="BM23" s="2">
        <v>0</v>
      </c>
      <c r="BN23" s="2">
        <v>0</v>
      </c>
      <c r="BO23" s="2" t="s">
        <v>476</v>
      </c>
      <c r="BP23" s="2">
        <v>0</v>
      </c>
      <c r="BQ23" s="2">
        <v>0</v>
      </c>
      <c r="BR23" s="2" t="s">
        <v>476</v>
      </c>
      <c r="BS23" s="2">
        <v>0</v>
      </c>
      <c r="BT23" s="2">
        <v>0</v>
      </c>
      <c r="BU23" s="2" t="s">
        <v>476</v>
      </c>
      <c r="BV23" s="2">
        <v>0</v>
      </c>
      <c r="BW23" s="2">
        <v>0</v>
      </c>
      <c r="BX23" s="2" t="s">
        <v>476</v>
      </c>
      <c r="BY23" s="2">
        <v>0</v>
      </c>
      <c r="BZ23" s="2">
        <v>0</v>
      </c>
      <c r="CA23" s="2" t="s">
        <v>476</v>
      </c>
      <c r="CB23" s="2">
        <v>0</v>
      </c>
      <c r="CC23" s="2">
        <v>0</v>
      </c>
      <c r="CD23" s="2" t="s">
        <v>476</v>
      </c>
      <c r="CE23" s="2">
        <v>0</v>
      </c>
      <c r="CF23" s="2">
        <v>0</v>
      </c>
      <c r="CG23" s="2" t="s">
        <v>476</v>
      </c>
      <c r="CH23" s="2">
        <v>0</v>
      </c>
      <c r="CI23" s="2">
        <v>0</v>
      </c>
      <c r="CJ23" s="2" t="s">
        <v>476</v>
      </c>
      <c r="CK23" s="2">
        <v>0</v>
      </c>
      <c r="CL23" s="2">
        <v>0</v>
      </c>
      <c r="CM23" s="2" t="s">
        <v>476</v>
      </c>
      <c r="CN23" s="2">
        <v>0</v>
      </c>
      <c r="CO23" s="2">
        <v>0</v>
      </c>
      <c r="CP23" s="2" t="s">
        <v>476</v>
      </c>
      <c r="CQ23" s="2">
        <v>0</v>
      </c>
      <c r="CR23" s="2">
        <v>0</v>
      </c>
      <c r="CS23" s="2" t="s">
        <v>476</v>
      </c>
      <c r="CT23" s="2">
        <v>0</v>
      </c>
      <c r="CU23" s="2">
        <v>0</v>
      </c>
      <c r="CV23" s="2" t="s">
        <v>476</v>
      </c>
      <c r="CW23" s="2">
        <v>0</v>
      </c>
      <c r="CX23" s="2">
        <v>0</v>
      </c>
      <c r="CY23" s="2" t="s">
        <v>476</v>
      </c>
      <c r="CZ23" s="2">
        <v>0</v>
      </c>
      <c r="DA23" s="2">
        <v>0</v>
      </c>
      <c r="DB23" s="2" t="s">
        <v>476</v>
      </c>
      <c r="DC23" s="2">
        <v>0</v>
      </c>
      <c r="DD23" s="2">
        <v>0</v>
      </c>
      <c r="DE23" s="3" t="s">
        <v>225</v>
      </c>
      <c r="DF23" s="3">
        <v>0</v>
      </c>
    </row>
    <row r="24" spans="1:110">
      <c r="A24" s="2"/>
      <c r="B24" s="2" t="s">
        <v>733</v>
      </c>
      <c r="C24" s="2" t="s">
        <v>728</v>
      </c>
      <c r="D24" s="2" t="s">
        <v>476</v>
      </c>
      <c r="E24" s="2">
        <v>0</v>
      </c>
      <c r="F24" s="2">
        <v>0</v>
      </c>
      <c r="G24" s="2" t="s">
        <v>476</v>
      </c>
      <c r="H24" s="2">
        <v>0</v>
      </c>
      <c r="I24" s="2">
        <v>0</v>
      </c>
      <c r="J24" s="2" t="s">
        <v>476</v>
      </c>
      <c r="K24" s="2">
        <v>0</v>
      </c>
      <c r="L24" s="2">
        <v>0</v>
      </c>
      <c r="M24" s="2" t="s">
        <v>476</v>
      </c>
      <c r="N24" s="2">
        <v>0</v>
      </c>
      <c r="O24" s="2">
        <v>0</v>
      </c>
      <c r="P24" s="2" t="s">
        <v>476</v>
      </c>
      <c r="Q24" s="2">
        <v>0</v>
      </c>
      <c r="R24" s="2">
        <v>0</v>
      </c>
      <c r="S24" s="2" t="s">
        <v>476</v>
      </c>
      <c r="T24" s="2">
        <v>0</v>
      </c>
      <c r="U24" s="2">
        <v>0</v>
      </c>
      <c r="V24" s="2" t="s">
        <v>476</v>
      </c>
      <c r="W24" s="2">
        <v>0</v>
      </c>
      <c r="X24" s="2">
        <v>0</v>
      </c>
      <c r="Y24" s="2" t="s">
        <v>476</v>
      </c>
      <c r="Z24" s="2">
        <v>0</v>
      </c>
      <c r="AA24" s="2">
        <v>0</v>
      </c>
      <c r="AB24" s="2" t="s">
        <v>476</v>
      </c>
      <c r="AC24" s="2">
        <v>0</v>
      </c>
      <c r="AD24" s="2">
        <v>0</v>
      </c>
      <c r="AE24" s="2" t="s">
        <v>476</v>
      </c>
      <c r="AF24" s="2">
        <v>0</v>
      </c>
      <c r="AG24" s="2">
        <v>0</v>
      </c>
      <c r="AH24" s="2" t="s">
        <v>476</v>
      </c>
      <c r="AI24" s="2">
        <v>0</v>
      </c>
      <c r="AJ24" s="2">
        <v>0</v>
      </c>
      <c r="AK24" s="2" t="s">
        <v>476</v>
      </c>
      <c r="AL24" s="2">
        <v>0</v>
      </c>
      <c r="AM24" s="2">
        <v>0</v>
      </c>
      <c r="AN24" s="2" t="s">
        <v>476</v>
      </c>
      <c r="AO24" s="2">
        <v>0</v>
      </c>
      <c r="AP24" s="2">
        <v>0</v>
      </c>
      <c r="AQ24" s="2" t="s">
        <v>476</v>
      </c>
      <c r="AR24" s="2">
        <v>0</v>
      </c>
      <c r="AS24" s="2">
        <v>0</v>
      </c>
      <c r="AT24" s="2" t="s">
        <v>476</v>
      </c>
      <c r="AU24" s="2">
        <v>0</v>
      </c>
      <c r="AV24" s="2">
        <v>0</v>
      </c>
      <c r="AW24" s="2" t="s">
        <v>476</v>
      </c>
      <c r="AX24" s="2">
        <v>0</v>
      </c>
      <c r="AY24" s="2">
        <v>0</v>
      </c>
      <c r="AZ24" s="2" t="s">
        <v>476</v>
      </c>
      <c r="BA24" s="2">
        <v>0</v>
      </c>
      <c r="BB24" s="2">
        <v>0</v>
      </c>
      <c r="BC24" s="2" t="s">
        <v>476</v>
      </c>
      <c r="BD24" s="2">
        <v>0</v>
      </c>
      <c r="BE24" s="2">
        <v>0</v>
      </c>
      <c r="BF24" s="2" t="s">
        <v>476</v>
      </c>
      <c r="BG24" s="2">
        <v>0</v>
      </c>
      <c r="BH24" s="2">
        <v>0</v>
      </c>
      <c r="BI24" s="2" t="s">
        <v>476</v>
      </c>
      <c r="BJ24" s="2">
        <v>0</v>
      </c>
      <c r="BK24" s="2">
        <v>0</v>
      </c>
      <c r="BL24" s="2" t="s">
        <v>476</v>
      </c>
      <c r="BM24" s="2">
        <v>0</v>
      </c>
      <c r="BN24" s="2">
        <v>0</v>
      </c>
      <c r="BO24" s="2" t="s">
        <v>476</v>
      </c>
      <c r="BP24" s="2">
        <v>0</v>
      </c>
      <c r="BQ24" s="2">
        <v>0</v>
      </c>
      <c r="BR24" s="2" t="s">
        <v>476</v>
      </c>
      <c r="BS24" s="2">
        <v>0</v>
      </c>
      <c r="BT24" s="2">
        <v>0</v>
      </c>
      <c r="BU24" s="2" t="s">
        <v>476</v>
      </c>
      <c r="BV24" s="2">
        <v>0</v>
      </c>
      <c r="BW24" s="2">
        <v>0</v>
      </c>
      <c r="BX24" s="2" t="s">
        <v>476</v>
      </c>
      <c r="BY24" s="2">
        <v>0</v>
      </c>
      <c r="BZ24" s="2">
        <v>0</v>
      </c>
      <c r="CA24" s="2" t="s">
        <v>476</v>
      </c>
      <c r="CB24" s="2">
        <v>0</v>
      </c>
      <c r="CC24" s="2">
        <v>0</v>
      </c>
      <c r="CD24" s="2" t="s">
        <v>476</v>
      </c>
      <c r="CE24" s="2">
        <v>0</v>
      </c>
      <c r="CF24" s="2">
        <v>0</v>
      </c>
      <c r="CG24" s="2" t="s">
        <v>476</v>
      </c>
      <c r="CH24" s="2">
        <v>0</v>
      </c>
      <c r="CI24" s="2">
        <v>0</v>
      </c>
      <c r="CJ24" s="2" t="s">
        <v>476</v>
      </c>
      <c r="CK24" s="2">
        <v>0</v>
      </c>
      <c r="CL24" s="2">
        <v>0</v>
      </c>
      <c r="CM24" s="2" t="s">
        <v>476</v>
      </c>
      <c r="CN24" s="2">
        <v>0</v>
      </c>
      <c r="CO24" s="2">
        <v>0</v>
      </c>
      <c r="CP24" s="2" t="s">
        <v>476</v>
      </c>
      <c r="CQ24" s="2">
        <v>0</v>
      </c>
      <c r="CR24" s="2">
        <v>0</v>
      </c>
      <c r="CS24" s="2" t="s">
        <v>476</v>
      </c>
      <c r="CT24" s="2">
        <v>0</v>
      </c>
      <c r="CU24" s="2">
        <v>0</v>
      </c>
      <c r="CV24" s="2" t="s">
        <v>476</v>
      </c>
      <c r="CW24" s="2">
        <v>0</v>
      </c>
      <c r="CX24" s="2">
        <v>0</v>
      </c>
      <c r="CY24" s="2" t="s">
        <v>476</v>
      </c>
      <c r="CZ24" s="2">
        <v>0</v>
      </c>
      <c r="DA24" s="2">
        <v>0</v>
      </c>
      <c r="DB24" s="2" t="s">
        <v>476</v>
      </c>
      <c r="DC24" s="2">
        <v>0</v>
      </c>
      <c r="DD24" s="2">
        <v>0</v>
      </c>
      <c r="DE24" s="2" t="s">
        <v>476</v>
      </c>
      <c r="DF24" s="2">
        <v>0</v>
      </c>
    </row>
    <row r="25" spans="1:110">
      <c r="A25" s="2"/>
      <c r="B25" s="2" t="s">
        <v>913</v>
      </c>
      <c r="C25" s="2" t="s">
        <v>913</v>
      </c>
      <c r="D25" s="2" t="s">
        <v>476</v>
      </c>
      <c r="E25" s="2">
        <v>0</v>
      </c>
      <c r="F25" s="2">
        <v>0</v>
      </c>
      <c r="G25" s="2" t="s">
        <v>476</v>
      </c>
      <c r="H25" s="2">
        <v>0</v>
      </c>
      <c r="I25" s="2">
        <v>0</v>
      </c>
      <c r="J25" s="2" t="s">
        <v>476</v>
      </c>
      <c r="K25" s="2">
        <v>0</v>
      </c>
      <c r="L25" s="2">
        <v>0</v>
      </c>
      <c r="M25" s="2" t="s">
        <v>476</v>
      </c>
      <c r="N25" s="2">
        <v>0</v>
      </c>
      <c r="O25" s="2">
        <v>0</v>
      </c>
      <c r="P25" s="2" t="s">
        <v>476</v>
      </c>
      <c r="Q25" s="2">
        <v>0</v>
      </c>
      <c r="R25" s="2">
        <v>0</v>
      </c>
      <c r="S25" s="2" t="s">
        <v>476</v>
      </c>
      <c r="T25" s="2">
        <v>0</v>
      </c>
      <c r="U25" s="2">
        <v>0</v>
      </c>
      <c r="V25" s="2" t="s">
        <v>476</v>
      </c>
      <c r="W25" s="2">
        <v>0</v>
      </c>
      <c r="X25" s="2">
        <v>0</v>
      </c>
      <c r="Y25" s="2" t="s">
        <v>476</v>
      </c>
      <c r="Z25" s="2">
        <v>0</v>
      </c>
      <c r="AA25" s="2">
        <v>0</v>
      </c>
      <c r="AB25" s="2" t="s">
        <v>476</v>
      </c>
      <c r="AC25" s="2">
        <v>0</v>
      </c>
      <c r="AD25" s="2">
        <v>0</v>
      </c>
      <c r="AE25" s="2" t="s">
        <v>476</v>
      </c>
      <c r="AF25" s="2">
        <v>0</v>
      </c>
      <c r="AG25" s="2">
        <v>0</v>
      </c>
      <c r="AH25" s="2" t="s">
        <v>476</v>
      </c>
      <c r="AI25" s="2">
        <v>0</v>
      </c>
      <c r="AJ25" s="2">
        <v>0</v>
      </c>
      <c r="AK25" s="2" t="s">
        <v>476</v>
      </c>
      <c r="AL25" s="2">
        <v>0</v>
      </c>
      <c r="AM25" s="2">
        <v>0</v>
      </c>
      <c r="AN25" s="2" t="s">
        <v>476</v>
      </c>
      <c r="AO25" s="2">
        <v>0</v>
      </c>
      <c r="AP25" s="2">
        <v>0</v>
      </c>
      <c r="AQ25" s="2" t="s">
        <v>476</v>
      </c>
      <c r="AR25" s="2">
        <v>0</v>
      </c>
      <c r="AS25" s="2">
        <v>0</v>
      </c>
      <c r="AT25" s="2" t="s">
        <v>476</v>
      </c>
      <c r="AU25" s="2">
        <v>0</v>
      </c>
      <c r="AV25" s="2">
        <v>0</v>
      </c>
      <c r="AW25" s="2" t="s">
        <v>476</v>
      </c>
      <c r="AX25" s="2">
        <v>0</v>
      </c>
      <c r="AY25" s="2">
        <v>0</v>
      </c>
      <c r="AZ25" s="2" t="s">
        <v>476</v>
      </c>
      <c r="BA25" s="2">
        <v>0</v>
      </c>
      <c r="BB25" s="2">
        <v>0</v>
      </c>
      <c r="BC25" s="2" t="s">
        <v>476</v>
      </c>
      <c r="BD25" s="2">
        <v>0</v>
      </c>
      <c r="BE25" s="2">
        <v>0</v>
      </c>
      <c r="BF25" s="2" t="s">
        <v>476</v>
      </c>
      <c r="BG25" s="2">
        <v>0</v>
      </c>
      <c r="BH25" s="2">
        <v>0</v>
      </c>
      <c r="BI25" s="2" t="s">
        <v>476</v>
      </c>
      <c r="BJ25" s="2">
        <v>0</v>
      </c>
      <c r="BK25" s="2">
        <v>0</v>
      </c>
      <c r="BL25" s="2" t="s">
        <v>476</v>
      </c>
      <c r="BM25" s="2">
        <v>0</v>
      </c>
      <c r="BN25" s="2">
        <v>0</v>
      </c>
      <c r="BO25" s="2" t="s">
        <v>476</v>
      </c>
      <c r="BP25" s="2">
        <v>0</v>
      </c>
      <c r="BQ25" s="2">
        <v>0</v>
      </c>
      <c r="BR25" s="2" t="s">
        <v>476</v>
      </c>
      <c r="BS25" s="2">
        <v>0</v>
      </c>
      <c r="BT25" s="2">
        <v>0</v>
      </c>
      <c r="BU25" s="2" t="s">
        <v>476</v>
      </c>
      <c r="BV25" s="2">
        <v>0</v>
      </c>
      <c r="BW25" s="2">
        <v>0</v>
      </c>
      <c r="BX25" s="2" t="s">
        <v>476</v>
      </c>
      <c r="BY25" s="2">
        <v>0</v>
      </c>
      <c r="BZ25" s="2">
        <v>0</v>
      </c>
      <c r="CA25" s="2" t="s">
        <v>476</v>
      </c>
      <c r="CB25" s="2">
        <v>0</v>
      </c>
      <c r="CC25" s="2">
        <v>0</v>
      </c>
      <c r="CD25" s="2" t="s">
        <v>476</v>
      </c>
      <c r="CE25" s="2">
        <v>0</v>
      </c>
      <c r="CF25" s="2">
        <v>0</v>
      </c>
      <c r="CG25" s="2" t="s">
        <v>476</v>
      </c>
      <c r="CH25" s="2">
        <v>0</v>
      </c>
      <c r="CI25" s="2">
        <v>0</v>
      </c>
      <c r="CJ25" s="2" t="s">
        <v>476</v>
      </c>
      <c r="CK25" s="2">
        <v>0</v>
      </c>
      <c r="CL25" s="2">
        <v>0</v>
      </c>
      <c r="CM25" s="2" t="s">
        <v>476</v>
      </c>
      <c r="CN25" s="2">
        <v>0</v>
      </c>
      <c r="CO25" s="2">
        <v>0</v>
      </c>
      <c r="CP25" s="2" t="s">
        <v>476</v>
      </c>
      <c r="CQ25" s="2">
        <v>0</v>
      </c>
      <c r="CR25" s="2">
        <v>0</v>
      </c>
      <c r="CS25" s="2" t="s">
        <v>476</v>
      </c>
      <c r="CT25" s="2">
        <v>0</v>
      </c>
      <c r="CU25" s="2">
        <v>0</v>
      </c>
      <c r="CV25" s="2" t="s">
        <v>476</v>
      </c>
      <c r="CW25" s="2">
        <v>0</v>
      </c>
      <c r="CX25" s="2">
        <v>0</v>
      </c>
      <c r="CY25" s="2" t="s">
        <v>476</v>
      </c>
      <c r="CZ25" s="2">
        <v>0</v>
      </c>
      <c r="DA25" s="2">
        <v>0</v>
      </c>
      <c r="DB25" s="2" t="s">
        <v>476</v>
      </c>
      <c r="DC25" s="2">
        <v>0</v>
      </c>
      <c r="DD25" s="2">
        <v>0</v>
      </c>
      <c r="DE25" s="2" t="s">
        <v>476</v>
      </c>
      <c r="DF25" s="2">
        <v>0</v>
      </c>
    </row>
    <row r="26" spans="1:110">
      <c r="A26" s="2"/>
      <c r="B26" s="2" t="s">
        <v>914</v>
      </c>
      <c r="C26" s="2" t="s">
        <v>914</v>
      </c>
      <c r="D26" s="2" t="s">
        <v>476</v>
      </c>
      <c r="E26" s="2">
        <v>0</v>
      </c>
      <c r="F26" s="2">
        <v>0</v>
      </c>
      <c r="G26" s="2" t="s">
        <v>476</v>
      </c>
      <c r="H26" s="2">
        <v>0</v>
      </c>
      <c r="I26" s="2">
        <v>0</v>
      </c>
      <c r="J26" s="2" t="s">
        <v>476</v>
      </c>
      <c r="K26" s="2">
        <v>0</v>
      </c>
      <c r="L26" s="2">
        <v>0</v>
      </c>
      <c r="M26" s="2" t="s">
        <v>476</v>
      </c>
      <c r="N26" s="2">
        <v>0</v>
      </c>
      <c r="O26" s="2">
        <v>0</v>
      </c>
      <c r="P26" s="2" t="s">
        <v>476</v>
      </c>
      <c r="Q26" s="2">
        <v>0</v>
      </c>
      <c r="R26" s="2">
        <v>0</v>
      </c>
      <c r="S26" s="2" t="s">
        <v>476</v>
      </c>
      <c r="T26" s="2">
        <v>0</v>
      </c>
      <c r="U26" s="2">
        <v>0</v>
      </c>
      <c r="V26" s="2" t="s">
        <v>476</v>
      </c>
      <c r="W26" s="2">
        <v>0</v>
      </c>
      <c r="X26" s="2">
        <v>0</v>
      </c>
      <c r="Y26" s="2" t="s">
        <v>476</v>
      </c>
      <c r="Z26" s="2">
        <v>0</v>
      </c>
      <c r="AA26" s="2">
        <v>0</v>
      </c>
      <c r="AB26" s="2" t="s">
        <v>476</v>
      </c>
      <c r="AC26" s="2">
        <v>0</v>
      </c>
      <c r="AD26" s="2">
        <v>0</v>
      </c>
      <c r="AE26" s="2" t="s">
        <v>476</v>
      </c>
      <c r="AF26" s="2">
        <v>0</v>
      </c>
      <c r="AG26" s="2">
        <v>0</v>
      </c>
      <c r="AH26" s="2" t="s">
        <v>476</v>
      </c>
      <c r="AI26" s="2">
        <v>0</v>
      </c>
      <c r="AJ26" s="2">
        <v>0</v>
      </c>
      <c r="AK26" s="2" t="s">
        <v>476</v>
      </c>
      <c r="AL26" s="2">
        <v>0</v>
      </c>
      <c r="AM26" s="2">
        <v>0</v>
      </c>
      <c r="AN26" s="2" t="s">
        <v>476</v>
      </c>
      <c r="AO26" s="2">
        <v>0</v>
      </c>
      <c r="AP26" s="2">
        <v>0</v>
      </c>
      <c r="AQ26" s="2" t="s">
        <v>476</v>
      </c>
      <c r="AR26" s="2">
        <v>0</v>
      </c>
      <c r="AS26" s="2">
        <v>0</v>
      </c>
      <c r="AT26" s="2" t="s">
        <v>476</v>
      </c>
      <c r="AU26" s="2">
        <v>0</v>
      </c>
      <c r="AV26" s="2">
        <v>0</v>
      </c>
      <c r="AW26" s="2" t="s">
        <v>476</v>
      </c>
      <c r="AX26" s="2">
        <v>0</v>
      </c>
      <c r="AY26" s="2">
        <v>0</v>
      </c>
      <c r="AZ26" s="2" t="s">
        <v>476</v>
      </c>
      <c r="BA26" s="2">
        <v>0</v>
      </c>
      <c r="BB26" s="2">
        <v>0</v>
      </c>
      <c r="BC26" s="2" t="s">
        <v>476</v>
      </c>
      <c r="BD26" s="2">
        <v>0</v>
      </c>
      <c r="BE26" s="2">
        <v>0</v>
      </c>
      <c r="BF26" s="2" t="s">
        <v>476</v>
      </c>
      <c r="BG26" s="2">
        <v>0</v>
      </c>
      <c r="BH26" s="2">
        <v>0</v>
      </c>
      <c r="BI26" s="2" t="s">
        <v>476</v>
      </c>
      <c r="BJ26" s="2">
        <v>0</v>
      </c>
      <c r="BK26" s="2">
        <v>0</v>
      </c>
      <c r="BL26" s="2" t="s">
        <v>476</v>
      </c>
      <c r="BM26" s="2">
        <v>0</v>
      </c>
      <c r="BN26" s="2">
        <v>0</v>
      </c>
      <c r="BO26" s="2" t="s">
        <v>476</v>
      </c>
      <c r="BP26" s="2">
        <v>0</v>
      </c>
      <c r="BQ26" s="2">
        <v>0</v>
      </c>
      <c r="BR26" s="2" t="s">
        <v>476</v>
      </c>
      <c r="BS26" s="2">
        <v>0</v>
      </c>
      <c r="BT26" s="2">
        <v>0</v>
      </c>
      <c r="BU26" s="2" t="s">
        <v>476</v>
      </c>
      <c r="BV26" s="2">
        <v>0</v>
      </c>
      <c r="BW26" s="2">
        <v>0</v>
      </c>
      <c r="BX26" s="2" t="s">
        <v>476</v>
      </c>
      <c r="BY26" s="2">
        <v>0</v>
      </c>
      <c r="BZ26" s="2">
        <v>0</v>
      </c>
      <c r="CA26" s="2" t="s">
        <v>476</v>
      </c>
      <c r="CB26" s="2">
        <v>0</v>
      </c>
      <c r="CC26" s="2">
        <v>0</v>
      </c>
      <c r="CD26" s="2" t="s">
        <v>476</v>
      </c>
      <c r="CE26" s="2">
        <v>0</v>
      </c>
      <c r="CF26" s="2">
        <v>0</v>
      </c>
      <c r="CG26" s="2" t="s">
        <v>476</v>
      </c>
      <c r="CH26" s="2">
        <v>0</v>
      </c>
      <c r="CI26" s="2">
        <v>0</v>
      </c>
      <c r="CJ26" s="2" t="s">
        <v>476</v>
      </c>
      <c r="CK26" s="2">
        <v>0</v>
      </c>
      <c r="CL26" s="2">
        <v>0</v>
      </c>
      <c r="CM26" s="2" t="s">
        <v>476</v>
      </c>
      <c r="CN26" s="2">
        <v>0</v>
      </c>
      <c r="CO26" s="2">
        <v>0</v>
      </c>
      <c r="CP26" s="2" t="s">
        <v>476</v>
      </c>
      <c r="CQ26" s="2">
        <v>0</v>
      </c>
      <c r="CR26" s="2">
        <v>0</v>
      </c>
      <c r="CS26" s="2" t="s">
        <v>476</v>
      </c>
      <c r="CT26" s="2">
        <v>0</v>
      </c>
      <c r="CU26" s="2">
        <v>0</v>
      </c>
      <c r="CV26" s="2" t="s">
        <v>476</v>
      </c>
      <c r="CW26" s="2">
        <v>0</v>
      </c>
      <c r="CX26" s="2">
        <v>0</v>
      </c>
      <c r="CY26" s="2" t="s">
        <v>476</v>
      </c>
      <c r="CZ26" s="2">
        <v>0</v>
      </c>
      <c r="DA26" s="2">
        <v>0</v>
      </c>
      <c r="DB26" s="2" t="s">
        <v>476</v>
      </c>
      <c r="DC26" s="2">
        <v>0</v>
      </c>
      <c r="DD26" s="2">
        <v>0</v>
      </c>
      <c r="DE26" s="2" t="s">
        <v>476</v>
      </c>
      <c r="DF26" s="2">
        <v>0</v>
      </c>
    </row>
    <row r="27" spans="1:110">
      <c r="A27" s="2"/>
      <c r="B27" s="2" t="s">
        <v>737</v>
      </c>
      <c r="C27" s="2" t="s">
        <v>738</v>
      </c>
      <c r="D27" s="2" t="s">
        <v>476</v>
      </c>
      <c r="E27" s="2">
        <v>0</v>
      </c>
      <c r="F27" s="2">
        <v>0</v>
      </c>
      <c r="G27" s="2" t="s">
        <v>476</v>
      </c>
      <c r="H27" s="2">
        <v>0</v>
      </c>
      <c r="I27" s="2">
        <v>0</v>
      </c>
      <c r="J27" s="2" t="s">
        <v>476</v>
      </c>
      <c r="K27" s="2">
        <v>0</v>
      </c>
      <c r="L27" s="2">
        <v>0</v>
      </c>
      <c r="M27" s="2" t="s">
        <v>476</v>
      </c>
      <c r="N27" s="2">
        <v>0</v>
      </c>
      <c r="O27" s="2">
        <v>0</v>
      </c>
      <c r="P27" s="2" t="s">
        <v>476</v>
      </c>
      <c r="Q27" s="2">
        <v>0</v>
      </c>
      <c r="R27" s="2">
        <v>0</v>
      </c>
      <c r="S27" s="2" t="s">
        <v>476</v>
      </c>
      <c r="T27" s="2">
        <v>0</v>
      </c>
      <c r="U27" s="2">
        <v>0</v>
      </c>
      <c r="V27" s="2" t="s">
        <v>476</v>
      </c>
      <c r="W27" s="2">
        <v>0</v>
      </c>
      <c r="X27" s="2">
        <v>0</v>
      </c>
      <c r="Y27" s="2" t="s">
        <v>476</v>
      </c>
      <c r="Z27" s="2">
        <v>0</v>
      </c>
      <c r="AA27" s="2">
        <v>0</v>
      </c>
      <c r="AB27" s="2" t="s">
        <v>476</v>
      </c>
      <c r="AC27" s="2">
        <v>0</v>
      </c>
      <c r="AD27" s="2">
        <v>0</v>
      </c>
      <c r="AE27" s="2" t="s">
        <v>476</v>
      </c>
      <c r="AF27" s="2">
        <v>0</v>
      </c>
      <c r="AG27" s="2">
        <v>0</v>
      </c>
      <c r="AH27" s="2" t="s">
        <v>476</v>
      </c>
      <c r="AI27" s="2">
        <v>0</v>
      </c>
      <c r="AJ27" s="2">
        <v>0</v>
      </c>
      <c r="AK27" s="2" t="s">
        <v>476</v>
      </c>
      <c r="AL27" s="2">
        <v>0</v>
      </c>
      <c r="AM27" s="2">
        <v>0</v>
      </c>
      <c r="AN27" s="2" t="s">
        <v>476</v>
      </c>
      <c r="AO27" s="2">
        <v>0</v>
      </c>
      <c r="AP27" s="2">
        <v>0</v>
      </c>
      <c r="AQ27" s="2" t="s">
        <v>476</v>
      </c>
      <c r="AR27" s="2">
        <v>0</v>
      </c>
      <c r="AS27" s="2">
        <v>0</v>
      </c>
      <c r="AT27" s="2" t="s">
        <v>476</v>
      </c>
      <c r="AU27" s="2">
        <v>0</v>
      </c>
      <c r="AV27" s="2">
        <v>0</v>
      </c>
      <c r="AW27" s="2" t="s">
        <v>476</v>
      </c>
      <c r="AX27" s="2">
        <v>0</v>
      </c>
      <c r="AY27" s="2">
        <v>0</v>
      </c>
      <c r="AZ27" s="2" t="s">
        <v>476</v>
      </c>
      <c r="BA27" s="2">
        <v>0</v>
      </c>
      <c r="BB27" s="2">
        <v>0</v>
      </c>
      <c r="BC27" s="2" t="s">
        <v>476</v>
      </c>
      <c r="BD27" s="2">
        <v>0</v>
      </c>
      <c r="BE27" s="2">
        <v>0</v>
      </c>
      <c r="BF27" s="2" t="s">
        <v>476</v>
      </c>
      <c r="BG27" s="2">
        <v>0</v>
      </c>
      <c r="BH27" s="2">
        <v>0</v>
      </c>
      <c r="BI27" s="2" t="s">
        <v>476</v>
      </c>
      <c r="BJ27" s="2">
        <v>0</v>
      </c>
      <c r="BK27" s="2">
        <v>0</v>
      </c>
      <c r="BL27" s="2" t="s">
        <v>476</v>
      </c>
      <c r="BM27" s="2">
        <v>0</v>
      </c>
      <c r="BN27" s="2">
        <v>0</v>
      </c>
      <c r="BO27" s="2" t="s">
        <v>476</v>
      </c>
      <c r="BP27" s="2">
        <v>0</v>
      </c>
      <c r="BQ27" s="2">
        <v>0</v>
      </c>
      <c r="BR27" s="2" t="s">
        <v>476</v>
      </c>
      <c r="BS27" s="2">
        <v>0</v>
      </c>
      <c r="BT27" s="2">
        <v>0</v>
      </c>
      <c r="BU27" s="2" t="s">
        <v>476</v>
      </c>
      <c r="BV27" s="2">
        <v>0</v>
      </c>
      <c r="BW27" s="2">
        <v>0</v>
      </c>
      <c r="BX27" s="2" t="s">
        <v>476</v>
      </c>
      <c r="BY27" s="2">
        <v>0</v>
      </c>
      <c r="BZ27" s="2">
        <v>0</v>
      </c>
      <c r="CA27" s="2" t="s">
        <v>476</v>
      </c>
      <c r="CB27" s="2">
        <v>0</v>
      </c>
      <c r="CC27" s="2">
        <v>0</v>
      </c>
      <c r="CD27" s="2" t="s">
        <v>476</v>
      </c>
      <c r="CE27" s="2">
        <v>0</v>
      </c>
      <c r="CF27" s="2">
        <v>0</v>
      </c>
      <c r="CG27" s="2" t="s">
        <v>476</v>
      </c>
      <c r="CH27" s="2">
        <v>0</v>
      </c>
      <c r="CI27" s="2">
        <v>0</v>
      </c>
      <c r="CJ27" s="2" t="s">
        <v>476</v>
      </c>
      <c r="CK27" s="2">
        <v>0</v>
      </c>
      <c r="CL27" s="2">
        <v>0</v>
      </c>
      <c r="CM27" s="2" t="s">
        <v>476</v>
      </c>
      <c r="CN27" s="2">
        <v>0</v>
      </c>
      <c r="CO27" s="2">
        <v>0</v>
      </c>
      <c r="CP27" s="2" t="s">
        <v>476</v>
      </c>
      <c r="CQ27" s="2">
        <v>0</v>
      </c>
      <c r="CR27" s="2">
        <v>0</v>
      </c>
      <c r="CS27" s="2" t="s">
        <v>476</v>
      </c>
      <c r="CT27" s="2">
        <v>0</v>
      </c>
      <c r="CU27" s="2">
        <v>0</v>
      </c>
      <c r="CV27" s="2" t="s">
        <v>476</v>
      </c>
      <c r="CW27" s="2">
        <v>0</v>
      </c>
      <c r="CX27" s="2">
        <v>0</v>
      </c>
      <c r="CY27" s="2" t="s">
        <v>476</v>
      </c>
      <c r="CZ27" s="2">
        <v>0</v>
      </c>
      <c r="DA27" s="2">
        <v>0</v>
      </c>
      <c r="DB27" s="2" t="s">
        <v>476</v>
      </c>
      <c r="DC27" s="2">
        <v>0</v>
      </c>
      <c r="DD27" s="2">
        <v>0</v>
      </c>
      <c r="DE27" s="2" t="s">
        <v>476</v>
      </c>
      <c r="DF27" s="2">
        <v>0</v>
      </c>
    </row>
    <row r="28" spans="1:110">
      <c r="A28" s="2"/>
      <c r="B28" s="2" t="s">
        <v>739</v>
      </c>
      <c r="C28" s="2" t="s">
        <v>740</v>
      </c>
      <c r="D28" s="2" t="s">
        <v>476</v>
      </c>
      <c r="E28" s="2">
        <v>0</v>
      </c>
      <c r="F28" s="2">
        <v>0</v>
      </c>
      <c r="G28" s="2" t="s">
        <v>476</v>
      </c>
      <c r="H28" s="2">
        <v>0</v>
      </c>
      <c r="I28" s="2">
        <v>0</v>
      </c>
      <c r="J28" s="2" t="s">
        <v>476</v>
      </c>
      <c r="K28" s="2">
        <v>0</v>
      </c>
      <c r="L28" s="2">
        <v>0</v>
      </c>
      <c r="M28" s="2" t="s">
        <v>476</v>
      </c>
      <c r="N28" s="2">
        <v>0</v>
      </c>
      <c r="O28" s="2">
        <v>0</v>
      </c>
      <c r="P28" s="2" t="s">
        <v>476</v>
      </c>
      <c r="Q28" s="2">
        <v>0</v>
      </c>
      <c r="R28" s="2">
        <v>0</v>
      </c>
      <c r="S28" s="2" t="s">
        <v>476</v>
      </c>
      <c r="T28" s="2">
        <v>0</v>
      </c>
      <c r="U28" s="2">
        <v>0</v>
      </c>
      <c r="V28" s="2" t="s">
        <v>476</v>
      </c>
      <c r="W28" s="2">
        <v>0</v>
      </c>
      <c r="X28" s="2">
        <v>0</v>
      </c>
      <c r="Y28" s="2" t="s">
        <v>476</v>
      </c>
      <c r="Z28" s="2">
        <v>0</v>
      </c>
      <c r="AA28" s="2">
        <v>0</v>
      </c>
      <c r="AB28" s="2" t="s">
        <v>476</v>
      </c>
      <c r="AC28" s="2">
        <v>0</v>
      </c>
      <c r="AD28" s="2">
        <v>0</v>
      </c>
      <c r="AE28" s="2" t="s">
        <v>476</v>
      </c>
      <c r="AF28" s="2">
        <v>0</v>
      </c>
      <c r="AG28" s="2">
        <v>0</v>
      </c>
      <c r="AH28" s="2" t="s">
        <v>476</v>
      </c>
      <c r="AI28" s="2">
        <v>0</v>
      </c>
      <c r="AJ28" s="2">
        <v>0</v>
      </c>
      <c r="AK28" s="2" t="s">
        <v>476</v>
      </c>
      <c r="AL28" s="2">
        <v>0</v>
      </c>
      <c r="AM28" s="2">
        <v>0</v>
      </c>
      <c r="AN28" s="2" t="s">
        <v>476</v>
      </c>
      <c r="AO28" s="2">
        <v>0</v>
      </c>
      <c r="AP28" s="2">
        <v>0</v>
      </c>
      <c r="AQ28" s="2" t="s">
        <v>476</v>
      </c>
      <c r="AR28" s="2">
        <v>0</v>
      </c>
      <c r="AS28" s="2">
        <v>0</v>
      </c>
      <c r="AT28" s="2" t="s">
        <v>476</v>
      </c>
      <c r="AU28" s="2">
        <v>0</v>
      </c>
      <c r="AV28" s="2">
        <v>0</v>
      </c>
      <c r="AW28" s="2" t="s">
        <v>476</v>
      </c>
      <c r="AX28" s="2">
        <v>0</v>
      </c>
      <c r="AY28" s="2">
        <v>0</v>
      </c>
      <c r="AZ28" s="2" t="s">
        <v>476</v>
      </c>
      <c r="BA28" s="2">
        <v>0</v>
      </c>
      <c r="BB28" s="2">
        <v>0</v>
      </c>
      <c r="BC28" s="2" t="s">
        <v>476</v>
      </c>
      <c r="BD28" s="2">
        <v>0</v>
      </c>
      <c r="BE28" s="2">
        <v>0</v>
      </c>
      <c r="BF28" s="2" t="s">
        <v>476</v>
      </c>
      <c r="BG28" s="2">
        <v>0</v>
      </c>
      <c r="BH28" s="2">
        <v>0</v>
      </c>
      <c r="BI28" s="2" t="s">
        <v>476</v>
      </c>
      <c r="BJ28" s="2">
        <v>0</v>
      </c>
      <c r="BK28" s="2">
        <v>0</v>
      </c>
      <c r="BL28" s="2" t="s">
        <v>476</v>
      </c>
      <c r="BM28" s="2">
        <v>0</v>
      </c>
      <c r="BN28" s="2">
        <v>0</v>
      </c>
      <c r="BO28" s="2" t="s">
        <v>476</v>
      </c>
      <c r="BP28" s="2">
        <v>0</v>
      </c>
      <c r="BQ28" s="2">
        <v>0</v>
      </c>
      <c r="BR28" s="2" t="s">
        <v>476</v>
      </c>
      <c r="BS28" s="2">
        <v>0</v>
      </c>
      <c r="BT28" s="2">
        <v>0</v>
      </c>
      <c r="BU28" s="2" t="s">
        <v>476</v>
      </c>
      <c r="BV28" s="2">
        <v>0</v>
      </c>
      <c r="BW28" s="2">
        <v>0</v>
      </c>
      <c r="BX28" s="2" t="s">
        <v>476</v>
      </c>
      <c r="BY28" s="2">
        <v>0</v>
      </c>
      <c r="BZ28" s="2">
        <v>0</v>
      </c>
      <c r="CA28" s="2" t="s">
        <v>476</v>
      </c>
      <c r="CB28" s="2">
        <v>0</v>
      </c>
      <c r="CC28" s="2">
        <v>0</v>
      </c>
      <c r="CD28" s="2" t="s">
        <v>476</v>
      </c>
      <c r="CE28" s="2">
        <v>0</v>
      </c>
      <c r="CF28" s="2">
        <v>0</v>
      </c>
      <c r="CG28" s="2" t="s">
        <v>476</v>
      </c>
      <c r="CH28" s="2">
        <v>0</v>
      </c>
      <c r="CI28" s="2">
        <v>0</v>
      </c>
      <c r="CJ28" s="2" t="s">
        <v>476</v>
      </c>
      <c r="CK28" s="2">
        <v>0</v>
      </c>
      <c r="CL28" s="2">
        <v>0</v>
      </c>
      <c r="CM28" s="2" t="s">
        <v>476</v>
      </c>
      <c r="CN28" s="2">
        <v>0</v>
      </c>
      <c r="CO28" s="2">
        <v>0</v>
      </c>
      <c r="CP28" s="2" t="s">
        <v>476</v>
      </c>
      <c r="CQ28" s="2">
        <v>0</v>
      </c>
      <c r="CR28" s="2">
        <v>0</v>
      </c>
      <c r="CS28" s="2" t="s">
        <v>476</v>
      </c>
      <c r="CT28" s="2">
        <v>0</v>
      </c>
      <c r="CU28" s="2">
        <v>0</v>
      </c>
      <c r="CV28" s="2" t="s">
        <v>476</v>
      </c>
      <c r="CW28" s="2">
        <v>0</v>
      </c>
      <c r="CX28" s="2">
        <v>0</v>
      </c>
      <c r="CY28" s="2" t="s">
        <v>476</v>
      </c>
      <c r="CZ28" s="2">
        <v>0</v>
      </c>
      <c r="DA28" s="2">
        <v>0</v>
      </c>
      <c r="DB28" s="2" t="s">
        <v>476</v>
      </c>
      <c r="DC28" s="2">
        <v>0</v>
      </c>
      <c r="DD28" s="2">
        <v>0</v>
      </c>
      <c r="DE28" s="2" t="s">
        <v>476</v>
      </c>
      <c r="DF28" s="2">
        <v>0</v>
      </c>
    </row>
    <row r="29" spans="1:110">
      <c r="A29" s="2"/>
      <c r="B29" s="2" t="s">
        <v>734</v>
      </c>
      <c r="C29" s="2" t="s">
        <v>741</v>
      </c>
      <c r="D29" s="2" t="s">
        <v>476</v>
      </c>
      <c r="E29" s="2">
        <v>0</v>
      </c>
      <c r="F29" s="2">
        <v>0</v>
      </c>
      <c r="G29" s="2" t="s">
        <v>476</v>
      </c>
      <c r="H29" s="2">
        <v>0</v>
      </c>
      <c r="I29" s="2">
        <v>0</v>
      </c>
      <c r="J29" s="2" t="s">
        <v>476</v>
      </c>
      <c r="K29" s="2">
        <v>0</v>
      </c>
      <c r="L29" s="2">
        <v>0</v>
      </c>
      <c r="M29" s="2" t="s">
        <v>476</v>
      </c>
      <c r="N29" s="2">
        <v>0</v>
      </c>
      <c r="O29" s="2">
        <v>0</v>
      </c>
      <c r="P29" s="2" t="s">
        <v>476</v>
      </c>
      <c r="Q29" s="2">
        <v>0</v>
      </c>
      <c r="R29" s="2">
        <v>0</v>
      </c>
      <c r="S29" s="2" t="s">
        <v>476</v>
      </c>
      <c r="T29" s="2">
        <v>0</v>
      </c>
      <c r="U29" s="2">
        <v>0</v>
      </c>
      <c r="V29" s="2" t="s">
        <v>476</v>
      </c>
      <c r="W29" s="2">
        <v>0</v>
      </c>
      <c r="X29" s="2">
        <v>0</v>
      </c>
      <c r="Y29" s="2" t="s">
        <v>476</v>
      </c>
      <c r="Z29" s="2">
        <v>0</v>
      </c>
      <c r="AA29" s="2">
        <v>0</v>
      </c>
      <c r="AB29" s="2" t="s">
        <v>476</v>
      </c>
      <c r="AC29" s="2">
        <v>0</v>
      </c>
      <c r="AD29" s="2">
        <v>0</v>
      </c>
      <c r="AE29" s="2" t="s">
        <v>476</v>
      </c>
      <c r="AF29" s="2">
        <v>0</v>
      </c>
      <c r="AG29" s="2">
        <v>0</v>
      </c>
      <c r="AH29" s="2" t="s">
        <v>476</v>
      </c>
      <c r="AI29" s="2">
        <v>0</v>
      </c>
      <c r="AJ29" s="2">
        <v>0</v>
      </c>
      <c r="AK29" s="2" t="s">
        <v>476</v>
      </c>
      <c r="AL29" s="2">
        <v>0</v>
      </c>
      <c r="AM29" s="2">
        <v>0</v>
      </c>
      <c r="AN29" s="2" t="s">
        <v>476</v>
      </c>
      <c r="AO29" s="2">
        <v>0</v>
      </c>
      <c r="AP29" s="2">
        <v>0</v>
      </c>
      <c r="AQ29" s="2" t="s">
        <v>476</v>
      </c>
      <c r="AR29" s="2">
        <v>0</v>
      </c>
      <c r="AS29" s="2">
        <v>0</v>
      </c>
      <c r="AT29" s="2" t="s">
        <v>476</v>
      </c>
      <c r="AU29" s="2">
        <v>0</v>
      </c>
      <c r="AV29" s="2">
        <v>0</v>
      </c>
      <c r="AW29" s="2" t="s">
        <v>476</v>
      </c>
      <c r="AX29" s="2">
        <v>0</v>
      </c>
      <c r="AY29" s="2">
        <v>0</v>
      </c>
      <c r="AZ29" s="2" t="s">
        <v>476</v>
      </c>
      <c r="BA29" s="2">
        <v>0</v>
      </c>
      <c r="BB29" s="2">
        <v>0</v>
      </c>
      <c r="BC29" s="2" t="s">
        <v>476</v>
      </c>
      <c r="BD29" s="2">
        <v>0</v>
      </c>
      <c r="BE29" s="2">
        <v>0</v>
      </c>
      <c r="BF29" s="2" t="s">
        <v>476</v>
      </c>
      <c r="BG29" s="2">
        <v>0</v>
      </c>
      <c r="BH29" s="2">
        <v>0</v>
      </c>
      <c r="BI29" s="2" t="s">
        <v>476</v>
      </c>
      <c r="BJ29" s="2">
        <v>0</v>
      </c>
      <c r="BK29" s="2">
        <v>0</v>
      </c>
      <c r="BL29" s="2" t="s">
        <v>476</v>
      </c>
      <c r="BM29" s="2">
        <v>0</v>
      </c>
      <c r="BN29" s="2">
        <v>0</v>
      </c>
      <c r="BO29" s="2" t="s">
        <v>476</v>
      </c>
      <c r="BP29" s="2">
        <v>0</v>
      </c>
      <c r="BQ29" s="2">
        <v>0</v>
      </c>
      <c r="BR29" s="2" t="s">
        <v>476</v>
      </c>
      <c r="BS29" s="2">
        <v>0</v>
      </c>
      <c r="BT29" s="2">
        <v>0</v>
      </c>
      <c r="BU29" s="2" t="s">
        <v>476</v>
      </c>
      <c r="BV29" s="2">
        <v>0</v>
      </c>
      <c r="BW29" s="2">
        <v>0</v>
      </c>
      <c r="BX29" s="2" t="s">
        <v>476</v>
      </c>
      <c r="BY29" s="2">
        <v>0</v>
      </c>
      <c r="BZ29" s="2">
        <v>0</v>
      </c>
      <c r="CA29" s="2" t="s">
        <v>476</v>
      </c>
      <c r="CB29" s="2">
        <v>0</v>
      </c>
      <c r="CC29" s="2">
        <v>0</v>
      </c>
      <c r="CD29" s="2" t="s">
        <v>476</v>
      </c>
      <c r="CE29" s="2">
        <v>0</v>
      </c>
      <c r="CF29" s="2">
        <v>0</v>
      </c>
      <c r="CG29" s="2" t="s">
        <v>476</v>
      </c>
      <c r="CH29" s="2">
        <v>0</v>
      </c>
      <c r="CI29" s="2">
        <v>0</v>
      </c>
      <c r="CJ29" s="2" t="s">
        <v>476</v>
      </c>
      <c r="CK29" s="2">
        <v>0</v>
      </c>
      <c r="CL29" s="2">
        <v>0</v>
      </c>
      <c r="CM29" s="2" t="s">
        <v>476</v>
      </c>
      <c r="CN29" s="2">
        <v>0</v>
      </c>
      <c r="CO29" s="2">
        <v>0</v>
      </c>
      <c r="CP29" s="2"/>
      <c r="CQ29" s="2">
        <v>0</v>
      </c>
      <c r="CR29" s="2">
        <v>0</v>
      </c>
      <c r="CS29" s="2" t="s">
        <v>476</v>
      </c>
      <c r="CT29" s="2">
        <v>0</v>
      </c>
      <c r="CU29" s="2">
        <v>0</v>
      </c>
      <c r="CV29" s="2" t="s">
        <v>476</v>
      </c>
      <c r="CW29" s="2">
        <v>0</v>
      </c>
      <c r="CX29" s="2">
        <v>0</v>
      </c>
      <c r="CY29" s="2" t="s">
        <v>476</v>
      </c>
      <c r="CZ29" s="2">
        <v>0</v>
      </c>
      <c r="DA29" s="2">
        <v>0</v>
      </c>
      <c r="DB29" s="2" t="s">
        <v>476</v>
      </c>
      <c r="DC29" s="2">
        <v>0</v>
      </c>
      <c r="DD29" s="2">
        <v>0</v>
      </c>
      <c r="DE29" s="2" t="s">
        <v>476</v>
      </c>
      <c r="DF29" s="2">
        <v>0</v>
      </c>
    </row>
    <row r="30" spans="1:110">
      <c r="A30" s="2"/>
      <c r="B30" s="2" t="s">
        <v>817</v>
      </c>
      <c r="C30" s="2" t="s">
        <v>824</v>
      </c>
      <c r="D30" s="2" t="s">
        <v>476</v>
      </c>
      <c r="E30" s="2">
        <v>0</v>
      </c>
      <c r="F30" s="2">
        <v>0</v>
      </c>
      <c r="G30" s="2" t="s">
        <v>476</v>
      </c>
      <c r="H30" s="2">
        <v>0</v>
      </c>
      <c r="I30" s="2">
        <v>0</v>
      </c>
      <c r="J30" s="2" t="s">
        <v>476</v>
      </c>
      <c r="K30" s="2">
        <v>0</v>
      </c>
      <c r="L30" s="2">
        <v>0</v>
      </c>
      <c r="M30" s="2" t="s">
        <v>476</v>
      </c>
      <c r="N30" s="2">
        <v>0</v>
      </c>
      <c r="O30" s="2">
        <v>0</v>
      </c>
      <c r="P30" s="2" t="s">
        <v>476</v>
      </c>
      <c r="Q30" s="2">
        <v>0</v>
      </c>
      <c r="R30" s="2">
        <v>0</v>
      </c>
      <c r="S30" s="2" t="s">
        <v>476</v>
      </c>
      <c r="T30" s="2">
        <v>0</v>
      </c>
      <c r="U30" s="2">
        <v>0</v>
      </c>
      <c r="V30" s="2" t="s">
        <v>476</v>
      </c>
      <c r="W30" s="2">
        <v>0</v>
      </c>
      <c r="X30" s="2">
        <v>0</v>
      </c>
      <c r="Y30" s="2" t="s">
        <v>476</v>
      </c>
      <c r="Z30" s="2">
        <v>0</v>
      </c>
      <c r="AA30" s="2">
        <v>0</v>
      </c>
      <c r="AB30" s="2" t="s">
        <v>476</v>
      </c>
      <c r="AC30" s="2">
        <v>0</v>
      </c>
      <c r="AD30" s="2">
        <v>0</v>
      </c>
      <c r="AE30" s="2" t="s">
        <v>476</v>
      </c>
      <c r="AF30" s="2">
        <v>0</v>
      </c>
      <c r="AG30" s="2">
        <v>0</v>
      </c>
      <c r="AH30" s="2" t="s">
        <v>476</v>
      </c>
      <c r="AI30" s="2">
        <v>0</v>
      </c>
      <c r="AJ30" s="2">
        <v>0</v>
      </c>
      <c r="AK30" s="2" t="s">
        <v>476</v>
      </c>
      <c r="AL30" s="2">
        <v>0</v>
      </c>
      <c r="AM30" s="2">
        <v>0</v>
      </c>
      <c r="AN30" s="2" t="s">
        <v>476</v>
      </c>
      <c r="AO30" s="2">
        <v>0</v>
      </c>
      <c r="AP30" s="2">
        <v>0</v>
      </c>
      <c r="AQ30" s="2" t="s">
        <v>476</v>
      </c>
      <c r="AR30" s="2">
        <v>0</v>
      </c>
      <c r="AS30" s="2">
        <v>0</v>
      </c>
      <c r="AT30" s="2" t="s">
        <v>476</v>
      </c>
      <c r="AU30" s="2">
        <v>0</v>
      </c>
      <c r="AV30" s="2">
        <v>0</v>
      </c>
      <c r="AW30" s="2" t="s">
        <v>476</v>
      </c>
      <c r="AX30" s="2">
        <v>0</v>
      </c>
      <c r="AY30" s="2">
        <v>0</v>
      </c>
      <c r="AZ30" s="2" t="s">
        <v>476</v>
      </c>
      <c r="BA30" s="2">
        <v>0</v>
      </c>
      <c r="BB30" s="2">
        <v>0</v>
      </c>
      <c r="BC30" s="2" t="s">
        <v>476</v>
      </c>
      <c r="BD30" s="2">
        <v>0</v>
      </c>
      <c r="BE30" s="2">
        <v>0</v>
      </c>
      <c r="BF30" s="2" t="s">
        <v>476</v>
      </c>
      <c r="BG30" s="2">
        <v>0</v>
      </c>
      <c r="BH30" s="2">
        <v>0</v>
      </c>
      <c r="BI30" s="2" t="s">
        <v>476</v>
      </c>
      <c r="BJ30" s="2">
        <v>0</v>
      </c>
      <c r="BK30" s="2">
        <v>0</v>
      </c>
      <c r="BL30" s="2" t="s">
        <v>476</v>
      </c>
      <c r="BM30" s="2">
        <v>0</v>
      </c>
      <c r="BN30" s="2">
        <v>0</v>
      </c>
      <c r="BO30" s="2" t="s">
        <v>476</v>
      </c>
      <c r="BP30" s="2">
        <v>0</v>
      </c>
      <c r="BQ30" s="2">
        <v>0</v>
      </c>
      <c r="BR30" s="2" t="s">
        <v>476</v>
      </c>
      <c r="BS30" s="2">
        <v>0</v>
      </c>
      <c r="BT30" s="2">
        <v>0</v>
      </c>
      <c r="BU30" s="2" t="s">
        <v>476</v>
      </c>
      <c r="BV30" s="2">
        <v>0</v>
      </c>
      <c r="BW30" s="2">
        <v>0</v>
      </c>
      <c r="BX30" s="2" t="s">
        <v>476</v>
      </c>
      <c r="BY30" s="2">
        <v>0</v>
      </c>
      <c r="BZ30" s="2">
        <v>0</v>
      </c>
      <c r="CA30" s="2" t="s">
        <v>476</v>
      </c>
      <c r="CB30" s="2">
        <v>0</v>
      </c>
      <c r="CC30" s="2">
        <v>0</v>
      </c>
      <c r="CD30" s="2" t="s">
        <v>476</v>
      </c>
      <c r="CE30" s="2">
        <v>0</v>
      </c>
      <c r="CF30" s="2">
        <v>0</v>
      </c>
      <c r="CG30" s="2" t="s">
        <v>476</v>
      </c>
      <c r="CH30" s="2">
        <v>0</v>
      </c>
      <c r="CI30" s="2">
        <v>0</v>
      </c>
      <c r="CJ30" s="2" t="s">
        <v>476</v>
      </c>
      <c r="CK30" s="2">
        <v>0</v>
      </c>
      <c r="CL30" s="2">
        <v>0</v>
      </c>
      <c r="CM30" s="2" t="s">
        <v>476</v>
      </c>
      <c r="CN30" s="2">
        <v>0</v>
      </c>
      <c r="CO30" s="2">
        <v>0</v>
      </c>
      <c r="CP30" s="2"/>
      <c r="CQ30" s="2">
        <v>0</v>
      </c>
      <c r="CR30" s="2">
        <v>0</v>
      </c>
      <c r="CS30" s="2" t="s">
        <v>476</v>
      </c>
      <c r="CT30" s="2">
        <v>0</v>
      </c>
      <c r="CU30" s="2">
        <v>0</v>
      </c>
      <c r="CV30" s="2" t="s">
        <v>476</v>
      </c>
      <c r="CW30" s="2">
        <v>0</v>
      </c>
      <c r="CX30" s="2">
        <v>0</v>
      </c>
      <c r="CY30" s="2" t="s">
        <v>476</v>
      </c>
      <c r="CZ30" s="2">
        <v>0</v>
      </c>
      <c r="DA30" s="2">
        <v>0</v>
      </c>
      <c r="DB30" s="2" t="s">
        <v>476</v>
      </c>
      <c r="DC30" s="2">
        <v>0</v>
      </c>
      <c r="DD30" s="2">
        <v>0</v>
      </c>
      <c r="DE30" s="2" t="s">
        <v>476</v>
      </c>
      <c r="DF30" s="2">
        <v>0</v>
      </c>
    </row>
    <row r="31" spans="1:110">
      <c r="A31" s="2"/>
      <c r="B31" s="2" t="s">
        <v>729</v>
      </c>
      <c r="C31" s="2" t="s">
        <v>729</v>
      </c>
      <c r="D31" s="2" t="s">
        <v>476</v>
      </c>
      <c r="E31" s="2">
        <v>0</v>
      </c>
      <c r="F31" s="2">
        <v>0</v>
      </c>
      <c r="G31" s="2" t="s">
        <v>476</v>
      </c>
      <c r="H31" s="2">
        <v>0</v>
      </c>
      <c r="I31" s="2">
        <v>0</v>
      </c>
      <c r="J31" s="2" t="s">
        <v>476</v>
      </c>
      <c r="K31" s="2">
        <v>0</v>
      </c>
      <c r="L31" s="2">
        <v>0</v>
      </c>
      <c r="M31" s="2" t="s">
        <v>476</v>
      </c>
      <c r="N31" s="2">
        <v>0</v>
      </c>
      <c r="O31" s="2">
        <v>0</v>
      </c>
      <c r="P31" s="2" t="s">
        <v>476</v>
      </c>
      <c r="Q31" s="2">
        <v>0</v>
      </c>
      <c r="R31" s="2">
        <v>0</v>
      </c>
      <c r="S31" s="2" t="s">
        <v>476</v>
      </c>
      <c r="T31" s="2">
        <v>0</v>
      </c>
      <c r="U31" s="2">
        <v>0</v>
      </c>
      <c r="V31" s="2" t="s">
        <v>476</v>
      </c>
      <c r="W31" s="2">
        <v>0</v>
      </c>
      <c r="X31" s="2">
        <v>0</v>
      </c>
      <c r="Y31" s="2" t="s">
        <v>476</v>
      </c>
      <c r="Z31" s="2">
        <v>0</v>
      </c>
      <c r="AA31" s="2">
        <v>0</v>
      </c>
      <c r="AB31" s="2" t="s">
        <v>476</v>
      </c>
      <c r="AC31" s="2">
        <v>0</v>
      </c>
      <c r="AD31" s="2">
        <v>0</v>
      </c>
      <c r="AE31" s="2" t="s">
        <v>476</v>
      </c>
      <c r="AF31" s="2">
        <v>0</v>
      </c>
      <c r="AG31" s="2">
        <v>0</v>
      </c>
      <c r="AH31" s="2" t="s">
        <v>476</v>
      </c>
      <c r="AI31" s="2">
        <v>0</v>
      </c>
      <c r="AJ31" s="2">
        <v>0</v>
      </c>
      <c r="AK31" s="2" t="s">
        <v>476</v>
      </c>
      <c r="AL31" s="2">
        <v>0</v>
      </c>
      <c r="AM31" s="2">
        <v>0</v>
      </c>
      <c r="AN31" s="2" t="s">
        <v>476</v>
      </c>
      <c r="AO31" s="2">
        <v>0</v>
      </c>
      <c r="AP31" s="2">
        <v>0</v>
      </c>
      <c r="AQ31" s="2" t="s">
        <v>476</v>
      </c>
      <c r="AR31" s="2">
        <v>0</v>
      </c>
      <c r="AS31" s="2">
        <v>0</v>
      </c>
      <c r="AT31" s="2" t="s">
        <v>476</v>
      </c>
      <c r="AU31" s="2">
        <v>0</v>
      </c>
      <c r="AV31" s="2">
        <v>0</v>
      </c>
      <c r="AW31" s="2" t="s">
        <v>476</v>
      </c>
      <c r="AX31" s="2">
        <v>0</v>
      </c>
      <c r="AY31" s="2">
        <v>0</v>
      </c>
      <c r="AZ31" s="2" t="s">
        <v>476</v>
      </c>
      <c r="BA31" s="2">
        <v>0</v>
      </c>
      <c r="BB31" s="2">
        <v>0</v>
      </c>
      <c r="BC31" s="2" t="s">
        <v>476</v>
      </c>
      <c r="BD31" s="2">
        <v>0</v>
      </c>
      <c r="BE31" s="2">
        <v>0</v>
      </c>
      <c r="BF31" s="2" t="s">
        <v>476</v>
      </c>
      <c r="BG31" s="2">
        <v>0</v>
      </c>
      <c r="BH31" s="2">
        <v>0</v>
      </c>
      <c r="BI31" s="2" t="s">
        <v>476</v>
      </c>
      <c r="BJ31" s="2">
        <v>0</v>
      </c>
      <c r="BK31" s="2">
        <v>0</v>
      </c>
      <c r="BL31" s="2" t="s">
        <v>476</v>
      </c>
      <c r="BM31" s="2">
        <v>0</v>
      </c>
      <c r="BN31" s="2">
        <v>0</v>
      </c>
      <c r="BO31" s="2" t="s">
        <v>476</v>
      </c>
      <c r="BP31" s="2">
        <v>0</v>
      </c>
      <c r="BQ31" s="2">
        <v>0</v>
      </c>
      <c r="BR31" s="2" t="s">
        <v>476</v>
      </c>
      <c r="BS31" s="2">
        <v>0</v>
      </c>
      <c r="BT31" s="2">
        <v>0</v>
      </c>
      <c r="BU31" s="2" t="s">
        <v>476</v>
      </c>
      <c r="BV31" s="2">
        <v>0</v>
      </c>
      <c r="BW31" s="2">
        <v>0</v>
      </c>
      <c r="BX31" s="2" t="s">
        <v>476</v>
      </c>
      <c r="BY31" s="2">
        <v>0</v>
      </c>
      <c r="BZ31" s="2">
        <v>0</v>
      </c>
      <c r="CA31" s="2" t="s">
        <v>476</v>
      </c>
      <c r="CB31" s="2">
        <v>0</v>
      </c>
      <c r="CC31" s="2">
        <v>0</v>
      </c>
      <c r="CD31" s="2" t="s">
        <v>476</v>
      </c>
      <c r="CE31" s="2">
        <v>0</v>
      </c>
      <c r="CF31" s="2">
        <v>0</v>
      </c>
      <c r="CG31" s="2" t="s">
        <v>476</v>
      </c>
      <c r="CH31" s="2">
        <v>0</v>
      </c>
      <c r="CI31" s="2">
        <v>0</v>
      </c>
      <c r="CJ31" s="2" t="s">
        <v>476</v>
      </c>
      <c r="CK31" s="2">
        <v>0</v>
      </c>
      <c r="CL31" s="2">
        <v>0</v>
      </c>
      <c r="CM31" s="2" t="s">
        <v>476</v>
      </c>
      <c r="CN31" s="2">
        <v>0</v>
      </c>
      <c r="CO31" s="2">
        <v>0</v>
      </c>
      <c r="CP31" s="2"/>
      <c r="CQ31" s="2">
        <v>0</v>
      </c>
      <c r="CR31" s="2">
        <v>0</v>
      </c>
      <c r="CS31" s="2" t="s">
        <v>476</v>
      </c>
      <c r="CT31" s="2">
        <v>0</v>
      </c>
      <c r="CU31" s="2">
        <v>0</v>
      </c>
      <c r="CV31" s="2" t="s">
        <v>476</v>
      </c>
      <c r="CW31" s="2">
        <v>0</v>
      </c>
      <c r="CX31" s="2">
        <v>0</v>
      </c>
      <c r="CY31" s="2" t="s">
        <v>476</v>
      </c>
      <c r="CZ31" s="2">
        <v>0</v>
      </c>
      <c r="DA31" s="2">
        <v>0</v>
      </c>
      <c r="DB31" s="2" t="s">
        <v>476</v>
      </c>
      <c r="DC31" s="2">
        <v>0</v>
      </c>
      <c r="DD31" s="2">
        <v>0</v>
      </c>
      <c r="DE31" s="2" t="s">
        <v>476</v>
      </c>
      <c r="DF31" s="2">
        <v>0</v>
      </c>
    </row>
    <row r="32" spans="1:110">
      <c r="A32" s="2"/>
      <c r="B32" s="2" t="s">
        <v>814</v>
      </c>
      <c r="C32" s="2" t="s">
        <v>814</v>
      </c>
      <c r="D32" s="2" t="s">
        <v>476</v>
      </c>
      <c r="E32" s="2">
        <v>0</v>
      </c>
      <c r="F32" s="2">
        <v>0</v>
      </c>
      <c r="G32" s="2" t="s">
        <v>476</v>
      </c>
      <c r="H32" s="2">
        <v>0</v>
      </c>
      <c r="I32" s="2">
        <v>0</v>
      </c>
      <c r="J32" s="2" t="s">
        <v>476</v>
      </c>
      <c r="K32" s="2">
        <v>0</v>
      </c>
      <c r="L32" s="2">
        <v>0</v>
      </c>
      <c r="M32" s="2" t="s">
        <v>476</v>
      </c>
      <c r="N32" s="2">
        <v>0</v>
      </c>
      <c r="O32" s="2">
        <v>0</v>
      </c>
      <c r="P32" s="2" t="s">
        <v>476</v>
      </c>
      <c r="Q32" s="2">
        <v>0</v>
      </c>
      <c r="R32" s="2">
        <v>0</v>
      </c>
      <c r="S32" s="2" t="s">
        <v>476</v>
      </c>
      <c r="T32" s="2">
        <v>0</v>
      </c>
      <c r="U32" s="2">
        <v>0</v>
      </c>
      <c r="V32" s="2" t="s">
        <v>476</v>
      </c>
      <c r="W32" s="2">
        <v>0</v>
      </c>
      <c r="X32" s="2">
        <v>0</v>
      </c>
      <c r="Y32" s="2" t="s">
        <v>476</v>
      </c>
      <c r="Z32" s="2">
        <v>0</v>
      </c>
      <c r="AA32" s="2">
        <v>0</v>
      </c>
      <c r="AB32" s="2" t="s">
        <v>476</v>
      </c>
      <c r="AC32" s="2">
        <v>0</v>
      </c>
      <c r="AD32" s="2">
        <v>0</v>
      </c>
      <c r="AE32" s="2" t="s">
        <v>476</v>
      </c>
      <c r="AF32" s="2">
        <v>0</v>
      </c>
      <c r="AG32" s="2">
        <v>0</v>
      </c>
      <c r="AH32" s="2" t="s">
        <v>476</v>
      </c>
      <c r="AI32" s="2">
        <v>0</v>
      </c>
      <c r="AJ32" s="2">
        <v>0</v>
      </c>
      <c r="AK32" s="2" t="s">
        <v>476</v>
      </c>
      <c r="AL32" s="2">
        <v>0</v>
      </c>
      <c r="AM32" s="2">
        <v>0</v>
      </c>
      <c r="AN32" s="2" t="s">
        <v>476</v>
      </c>
      <c r="AO32" s="2">
        <v>0</v>
      </c>
      <c r="AP32" s="2">
        <v>0</v>
      </c>
      <c r="AQ32" s="2" t="s">
        <v>476</v>
      </c>
      <c r="AR32" s="2">
        <v>0</v>
      </c>
      <c r="AS32" s="2">
        <v>0</v>
      </c>
      <c r="AT32" s="2" t="s">
        <v>476</v>
      </c>
      <c r="AU32" s="2">
        <v>0</v>
      </c>
      <c r="AV32" s="2">
        <v>0</v>
      </c>
      <c r="AW32" s="2" t="s">
        <v>476</v>
      </c>
      <c r="AX32" s="2">
        <v>0</v>
      </c>
      <c r="AY32" s="2">
        <v>0</v>
      </c>
      <c r="AZ32" s="2" t="s">
        <v>476</v>
      </c>
      <c r="BA32" s="2">
        <v>0</v>
      </c>
      <c r="BB32" s="2">
        <v>0</v>
      </c>
      <c r="BC32" s="2" t="s">
        <v>476</v>
      </c>
      <c r="BD32" s="2">
        <v>0</v>
      </c>
      <c r="BE32" s="2">
        <v>0</v>
      </c>
      <c r="BF32" s="2" t="s">
        <v>476</v>
      </c>
      <c r="BG32" s="2">
        <v>0</v>
      </c>
      <c r="BH32" s="2">
        <v>0</v>
      </c>
      <c r="BI32" s="2" t="s">
        <v>476</v>
      </c>
      <c r="BJ32" s="2">
        <v>0</v>
      </c>
      <c r="BK32" s="2">
        <v>0</v>
      </c>
      <c r="BL32" s="2" t="s">
        <v>476</v>
      </c>
      <c r="BM32" s="2">
        <v>0</v>
      </c>
      <c r="BN32" s="2">
        <v>0</v>
      </c>
      <c r="BO32" s="2" t="s">
        <v>476</v>
      </c>
      <c r="BP32" s="2">
        <v>0</v>
      </c>
      <c r="BQ32" s="2">
        <v>0</v>
      </c>
      <c r="BR32" s="2" t="s">
        <v>476</v>
      </c>
      <c r="BS32" s="2">
        <v>0</v>
      </c>
      <c r="BT32" s="2">
        <v>0</v>
      </c>
      <c r="BU32" s="2" t="s">
        <v>476</v>
      </c>
      <c r="BV32" s="2">
        <v>0</v>
      </c>
      <c r="BW32" s="2">
        <v>0</v>
      </c>
      <c r="BX32" s="2" t="s">
        <v>476</v>
      </c>
      <c r="BY32" s="2">
        <v>0</v>
      </c>
      <c r="BZ32" s="2">
        <v>0</v>
      </c>
      <c r="CA32" s="2" t="s">
        <v>476</v>
      </c>
      <c r="CB32" s="2">
        <v>0</v>
      </c>
      <c r="CC32" s="2">
        <v>0</v>
      </c>
      <c r="CD32" s="2" t="s">
        <v>476</v>
      </c>
      <c r="CE32" s="2">
        <v>0</v>
      </c>
      <c r="CF32" s="2">
        <v>0</v>
      </c>
      <c r="CG32" s="2" t="s">
        <v>476</v>
      </c>
      <c r="CH32" s="2">
        <v>0</v>
      </c>
      <c r="CI32" s="2">
        <v>0</v>
      </c>
      <c r="CJ32" s="2" t="s">
        <v>476</v>
      </c>
      <c r="CK32" s="2">
        <v>0</v>
      </c>
      <c r="CL32" s="2">
        <v>0</v>
      </c>
      <c r="CM32" s="2" t="s">
        <v>476</v>
      </c>
      <c r="CN32" s="2">
        <v>0</v>
      </c>
      <c r="CO32" s="2">
        <v>0</v>
      </c>
      <c r="CP32" s="2"/>
      <c r="CQ32" s="2">
        <v>0</v>
      </c>
      <c r="CR32" s="2">
        <v>0</v>
      </c>
      <c r="CS32" s="2" t="s">
        <v>476</v>
      </c>
      <c r="CT32" s="2">
        <v>0</v>
      </c>
      <c r="CU32" s="2">
        <v>0</v>
      </c>
      <c r="CV32" s="2" t="s">
        <v>476</v>
      </c>
      <c r="CW32" s="2">
        <v>0</v>
      </c>
      <c r="CX32" s="2">
        <v>0</v>
      </c>
      <c r="CY32" s="2" t="s">
        <v>476</v>
      </c>
      <c r="CZ32" s="2">
        <v>0</v>
      </c>
      <c r="DA32" s="2">
        <v>0</v>
      </c>
      <c r="DB32" s="2" t="s">
        <v>476</v>
      </c>
      <c r="DC32" s="2">
        <v>0</v>
      </c>
      <c r="DD32" s="2">
        <v>0</v>
      </c>
      <c r="DE32" s="2" t="s">
        <v>476</v>
      </c>
      <c r="DF32" s="2">
        <v>0</v>
      </c>
    </row>
    <row r="33" spans="1:110">
      <c r="A33" s="2"/>
      <c r="B33" s="2" t="s">
        <v>730</v>
      </c>
      <c r="C33" s="2" t="s">
        <v>730</v>
      </c>
      <c r="D33" s="2" t="s">
        <v>476</v>
      </c>
      <c r="E33" s="2">
        <v>0</v>
      </c>
      <c r="F33" s="2">
        <v>0</v>
      </c>
      <c r="G33" s="2" t="s">
        <v>476</v>
      </c>
      <c r="H33" s="2">
        <v>0</v>
      </c>
      <c r="I33" s="2">
        <v>0</v>
      </c>
      <c r="J33" s="2" t="s">
        <v>476</v>
      </c>
      <c r="K33" s="2">
        <v>0</v>
      </c>
      <c r="L33" s="2">
        <v>0</v>
      </c>
      <c r="M33" s="2" t="s">
        <v>476</v>
      </c>
      <c r="N33" s="2">
        <v>0</v>
      </c>
      <c r="O33" s="2">
        <v>0</v>
      </c>
      <c r="P33" s="2" t="s">
        <v>476</v>
      </c>
      <c r="Q33" s="2">
        <v>0</v>
      </c>
      <c r="R33" s="2">
        <v>0</v>
      </c>
      <c r="S33" s="2" t="s">
        <v>476</v>
      </c>
      <c r="T33" s="2">
        <v>0</v>
      </c>
      <c r="U33" s="2">
        <v>0</v>
      </c>
      <c r="V33" s="2" t="s">
        <v>476</v>
      </c>
      <c r="W33" s="2">
        <v>0</v>
      </c>
      <c r="X33" s="2">
        <v>0</v>
      </c>
      <c r="Y33" s="2" t="s">
        <v>476</v>
      </c>
      <c r="Z33" s="2">
        <v>0</v>
      </c>
      <c r="AA33" s="2">
        <v>0</v>
      </c>
      <c r="AB33" s="2" t="s">
        <v>476</v>
      </c>
      <c r="AC33" s="2">
        <v>0</v>
      </c>
      <c r="AD33" s="2">
        <v>0</v>
      </c>
      <c r="AE33" s="2" t="s">
        <v>476</v>
      </c>
      <c r="AF33" s="2">
        <v>0</v>
      </c>
      <c r="AG33" s="2">
        <v>0</v>
      </c>
      <c r="AH33" s="2" t="s">
        <v>476</v>
      </c>
      <c r="AI33" s="2">
        <v>0</v>
      </c>
      <c r="AJ33" s="2">
        <v>0</v>
      </c>
      <c r="AK33" s="2" t="s">
        <v>476</v>
      </c>
      <c r="AL33" s="2">
        <v>0</v>
      </c>
      <c r="AM33" s="2">
        <v>0</v>
      </c>
      <c r="AN33" s="2" t="s">
        <v>476</v>
      </c>
      <c r="AO33" s="2">
        <v>0</v>
      </c>
      <c r="AP33" s="2">
        <v>0</v>
      </c>
      <c r="AQ33" s="2" t="s">
        <v>476</v>
      </c>
      <c r="AR33" s="2">
        <v>0</v>
      </c>
      <c r="AS33" s="2">
        <v>0</v>
      </c>
      <c r="AT33" s="2" t="s">
        <v>476</v>
      </c>
      <c r="AU33" s="2">
        <v>0</v>
      </c>
      <c r="AV33" s="2">
        <v>0</v>
      </c>
      <c r="AW33" s="2" t="s">
        <v>476</v>
      </c>
      <c r="AX33" s="2">
        <v>0</v>
      </c>
      <c r="AY33" s="2">
        <v>0</v>
      </c>
      <c r="AZ33" s="2" t="s">
        <v>476</v>
      </c>
      <c r="BA33" s="2">
        <v>0</v>
      </c>
      <c r="BB33" s="2">
        <v>0</v>
      </c>
      <c r="BC33" s="2" t="s">
        <v>476</v>
      </c>
      <c r="BD33" s="2">
        <v>0</v>
      </c>
      <c r="BE33" s="2">
        <v>0</v>
      </c>
      <c r="BF33" s="2" t="s">
        <v>476</v>
      </c>
      <c r="BG33" s="2">
        <v>0</v>
      </c>
      <c r="BH33" s="2">
        <v>0</v>
      </c>
      <c r="BI33" s="2" t="s">
        <v>476</v>
      </c>
      <c r="BJ33" s="2">
        <v>0</v>
      </c>
      <c r="BK33" s="2">
        <v>0</v>
      </c>
      <c r="BL33" s="2" t="s">
        <v>476</v>
      </c>
      <c r="BM33" s="2">
        <v>0</v>
      </c>
      <c r="BN33" s="2">
        <v>0</v>
      </c>
      <c r="BO33" s="2" t="s">
        <v>476</v>
      </c>
      <c r="BP33" s="2">
        <v>0</v>
      </c>
      <c r="BQ33" s="2">
        <v>0</v>
      </c>
      <c r="BR33" s="2" t="s">
        <v>476</v>
      </c>
      <c r="BS33" s="2">
        <v>0</v>
      </c>
      <c r="BT33" s="2">
        <v>0</v>
      </c>
      <c r="BU33" s="2" t="s">
        <v>476</v>
      </c>
      <c r="BV33" s="2">
        <v>0</v>
      </c>
      <c r="BW33" s="2">
        <v>0</v>
      </c>
      <c r="BX33" s="2" t="s">
        <v>476</v>
      </c>
      <c r="BY33" s="2">
        <v>0</v>
      </c>
      <c r="BZ33" s="2">
        <v>0</v>
      </c>
      <c r="CA33" s="2" t="s">
        <v>476</v>
      </c>
      <c r="CB33" s="2">
        <v>0</v>
      </c>
      <c r="CC33" s="2">
        <v>0</v>
      </c>
      <c r="CD33" s="2" t="s">
        <v>476</v>
      </c>
      <c r="CE33" s="2">
        <v>0</v>
      </c>
      <c r="CF33" s="2">
        <v>0</v>
      </c>
      <c r="CG33" s="2" t="s">
        <v>476</v>
      </c>
      <c r="CH33" s="2">
        <v>0</v>
      </c>
      <c r="CI33" s="2">
        <v>0</v>
      </c>
      <c r="CJ33" s="2" t="s">
        <v>476</v>
      </c>
      <c r="CK33" s="2">
        <v>0</v>
      </c>
      <c r="CL33" s="2">
        <v>0</v>
      </c>
      <c r="CM33" s="2" t="s">
        <v>476</v>
      </c>
      <c r="CN33" s="2">
        <v>0</v>
      </c>
      <c r="CO33" s="2">
        <v>0</v>
      </c>
      <c r="CP33" s="2"/>
      <c r="CQ33" s="2">
        <v>0</v>
      </c>
      <c r="CR33" s="2">
        <v>0</v>
      </c>
      <c r="CS33" s="2" t="s">
        <v>476</v>
      </c>
      <c r="CT33" s="2">
        <v>0</v>
      </c>
      <c r="CU33" s="2">
        <v>0</v>
      </c>
      <c r="CV33" s="2" t="s">
        <v>476</v>
      </c>
      <c r="CW33" s="2">
        <v>0</v>
      </c>
      <c r="CX33" s="2">
        <v>0</v>
      </c>
      <c r="CY33" s="2" t="s">
        <v>476</v>
      </c>
      <c r="CZ33" s="2">
        <v>0</v>
      </c>
      <c r="DA33" s="2">
        <v>0</v>
      </c>
      <c r="DB33" s="2" t="s">
        <v>476</v>
      </c>
      <c r="DC33" s="2">
        <v>0</v>
      </c>
      <c r="DD33" s="2">
        <v>0</v>
      </c>
      <c r="DE33" s="2" t="s">
        <v>476</v>
      </c>
      <c r="DF33" s="2">
        <v>0</v>
      </c>
    </row>
    <row r="34" spans="1:110">
      <c r="A34" s="2"/>
      <c r="B34" s="2" t="s">
        <v>813</v>
      </c>
      <c r="C34" s="2" t="s">
        <v>813</v>
      </c>
      <c r="D34" s="2" t="s">
        <v>476</v>
      </c>
      <c r="E34" s="2">
        <v>0</v>
      </c>
      <c r="F34" s="2">
        <v>0</v>
      </c>
      <c r="G34" s="2" t="s">
        <v>476</v>
      </c>
      <c r="H34" s="2">
        <v>0</v>
      </c>
      <c r="I34" s="2">
        <v>0</v>
      </c>
      <c r="J34" s="2" t="s">
        <v>476</v>
      </c>
      <c r="K34" s="2">
        <v>0</v>
      </c>
      <c r="L34" s="2">
        <v>0</v>
      </c>
      <c r="M34" s="2" t="s">
        <v>476</v>
      </c>
      <c r="N34" s="2">
        <v>0</v>
      </c>
      <c r="O34" s="2">
        <v>0</v>
      </c>
      <c r="P34" s="2" t="s">
        <v>476</v>
      </c>
      <c r="Q34" s="2">
        <v>0</v>
      </c>
      <c r="R34" s="2">
        <v>0</v>
      </c>
      <c r="S34" s="2" t="s">
        <v>476</v>
      </c>
      <c r="T34" s="2">
        <v>0</v>
      </c>
      <c r="U34" s="2">
        <v>0</v>
      </c>
      <c r="V34" s="2" t="s">
        <v>476</v>
      </c>
      <c r="W34" s="2">
        <v>0</v>
      </c>
      <c r="X34" s="2">
        <v>0</v>
      </c>
      <c r="Y34" s="2" t="s">
        <v>476</v>
      </c>
      <c r="Z34" s="2">
        <v>0</v>
      </c>
      <c r="AA34" s="2">
        <v>0</v>
      </c>
      <c r="AB34" s="2" t="s">
        <v>476</v>
      </c>
      <c r="AC34" s="2">
        <v>0</v>
      </c>
      <c r="AD34" s="2">
        <v>0</v>
      </c>
      <c r="AE34" s="2" t="s">
        <v>476</v>
      </c>
      <c r="AF34" s="2">
        <v>0</v>
      </c>
      <c r="AG34" s="2">
        <v>0</v>
      </c>
      <c r="AH34" s="2" t="s">
        <v>476</v>
      </c>
      <c r="AI34" s="2">
        <v>0</v>
      </c>
      <c r="AJ34" s="2">
        <v>0</v>
      </c>
      <c r="AK34" s="2" t="s">
        <v>476</v>
      </c>
      <c r="AL34" s="2">
        <v>0</v>
      </c>
      <c r="AM34" s="2">
        <v>0</v>
      </c>
      <c r="AN34" s="2" t="s">
        <v>476</v>
      </c>
      <c r="AO34" s="2">
        <v>0</v>
      </c>
      <c r="AP34" s="2">
        <v>0</v>
      </c>
      <c r="AQ34" s="2" t="s">
        <v>476</v>
      </c>
      <c r="AR34" s="2">
        <v>0</v>
      </c>
      <c r="AS34" s="2">
        <v>0</v>
      </c>
      <c r="AT34" s="2" t="s">
        <v>476</v>
      </c>
      <c r="AU34" s="2">
        <v>0</v>
      </c>
      <c r="AV34" s="2">
        <v>0</v>
      </c>
      <c r="AW34" s="2" t="s">
        <v>476</v>
      </c>
      <c r="AX34" s="2">
        <v>0</v>
      </c>
      <c r="AY34" s="2">
        <v>0</v>
      </c>
      <c r="AZ34" s="2" t="s">
        <v>476</v>
      </c>
      <c r="BA34" s="2">
        <v>0</v>
      </c>
      <c r="BB34" s="2">
        <v>0</v>
      </c>
      <c r="BC34" s="2" t="s">
        <v>476</v>
      </c>
      <c r="BD34" s="2">
        <v>0</v>
      </c>
      <c r="BE34" s="2">
        <v>0</v>
      </c>
      <c r="BF34" s="2" t="s">
        <v>476</v>
      </c>
      <c r="BG34" s="2">
        <v>0</v>
      </c>
      <c r="BH34" s="2">
        <v>0</v>
      </c>
      <c r="BI34" s="2" t="s">
        <v>476</v>
      </c>
      <c r="BJ34" s="2">
        <v>0</v>
      </c>
      <c r="BK34" s="2">
        <v>0</v>
      </c>
      <c r="BL34" s="2" t="s">
        <v>476</v>
      </c>
      <c r="BM34" s="2">
        <v>0</v>
      </c>
      <c r="BN34" s="2">
        <v>0</v>
      </c>
      <c r="BO34" s="2" t="s">
        <v>476</v>
      </c>
      <c r="BP34" s="2">
        <v>0</v>
      </c>
      <c r="BQ34" s="2">
        <v>0</v>
      </c>
      <c r="BR34" s="2" t="s">
        <v>476</v>
      </c>
      <c r="BS34" s="2">
        <v>0</v>
      </c>
      <c r="BT34" s="2">
        <v>0</v>
      </c>
      <c r="BU34" s="2" t="s">
        <v>476</v>
      </c>
      <c r="BV34" s="2">
        <v>0</v>
      </c>
      <c r="BW34" s="2">
        <v>0</v>
      </c>
      <c r="BX34" s="2" t="s">
        <v>476</v>
      </c>
      <c r="BY34" s="2">
        <v>0</v>
      </c>
      <c r="BZ34" s="2">
        <v>0</v>
      </c>
      <c r="CA34" s="2" t="s">
        <v>476</v>
      </c>
      <c r="CB34" s="2">
        <v>0</v>
      </c>
      <c r="CC34" s="2">
        <v>0</v>
      </c>
      <c r="CD34" s="2" t="s">
        <v>476</v>
      </c>
      <c r="CE34" s="2">
        <v>0</v>
      </c>
      <c r="CF34" s="2">
        <v>0</v>
      </c>
      <c r="CG34" s="2" t="s">
        <v>476</v>
      </c>
      <c r="CH34" s="2">
        <v>0</v>
      </c>
      <c r="CI34" s="2">
        <v>0</v>
      </c>
      <c r="CJ34" s="2" t="s">
        <v>476</v>
      </c>
      <c r="CK34" s="2">
        <v>0</v>
      </c>
      <c r="CL34" s="2">
        <v>0</v>
      </c>
      <c r="CM34" s="2" t="s">
        <v>476</v>
      </c>
      <c r="CN34" s="2">
        <v>0</v>
      </c>
      <c r="CO34" s="2">
        <v>0</v>
      </c>
      <c r="CP34" s="2"/>
      <c r="CQ34" s="2">
        <v>0</v>
      </c>
      <c r="CR34" s="2">
        <v>0</v>
      </c>
      <c r="CS34" s="2" t="s">
        <v>476</v>
      </c>
      <c r="CT34" s="2">
        <v>0</v>
      </c>
      <c r="CU34" s="2">
        <v>0</v>
      </c>
      <c r="CV34" s="2" t="s">
        <v>476</v>
      </c>
      <c r="CW34" s="2">
        <v>0</v>
      </c>
      <c r="CX34" s="2">
        <v>0</v>
      </c>
      <c r="CY34" s="2" t="s">
        <v>476</v>
      </c>
      <c r="CZ34" s="2">
        <v>0</v>
      </c>
      <c r="DA34" s="2">
        <v>0</v>
      </c>
      <c r="DB34" s="2" t="s">
        <v>476</v>
      </c>
      <c r="DC34" s="2">
        <v>0</v>
      </c>
      <c r="DD34" s="2">
        <v>0</v>
      </c>
      <c r="DE34" s="2" t="s">
        <v>476</v>
      </c>
      <c r="DF34" s="2">
        <v>0</v>
      </c>
    </row>
    <row r="35" spans="1:110">
      <c r="A35" s="2"/>
      <c r="B35" s="2" t="s">
        <v>731</v>
      </c>
      <c r="C35" s="2" t="s">
        <v>731</v>
      </c>
      <c r="D35" s="2" t="s">
        <v>476</v>
      </c>
      <c r="E35" s="2">
        <v>0</v>
      </c>
      <c r="F35" s="2">
        <v>0</v>
      </c>
      <c r="G35" s="2" t="s">
        <v>476</v>
      </c>
      <c r="H35" s="2">
        <v>0</v>
      </c>
      <c r="I35" s="2">
        <v>0</v>
      </c>
      <c r="J35" s="2" t="s">
        <v>476</v>
      </c>
      <c r="K35" s="2">
        <v>0</v>
      </c>
      <c r="L35" s="2">
        <v>0</v>
      </c>
      <c r="M35" s="2" t="s">
        <v>476</v>
      </c>
      <c r="N35" s="2">
        <v>0</v>
      </c>
      <c r="O35" s="2">
        <v>0</v>
      </c>
      <c r="P35" s="2" t="s">
        <v>476</v>
      </c>
      <c r="Q35" s="2">
        <v>0</v>
      </c>
      <c r="R35" s="2">
        <v>0</v>
      </c>
      <c r="S35" s="2" t="s">
        <v>476</v>
      </c>
      <c r="T35" s="2">
        <v>0</v>
      </c>
      <c r="U35" s="2">
        <v>0</v>
      </c>
      <c r="V35" s="2" t="s">
        <v>476</v>
      </c>
      <c r="W35" s="2">
        <v>0</v>
      </c>
      <c r="X35" s="2">
        <v>0</v>
      </c>
      <c r="Y35" s="2" t="s">
        <v>476</v>
      </c>
      <c r="Z35" s="2">
        <v>0</v>
      </c>
      <c r="AA35" s="2">
        <v>0</v>
      </c>
      <c r="AB35" s="2" t="s">
        <v>476</v>
      </c>
      <c r="AC35" s="2">
        <v>0</v>
      </c>
      <c r="AD35" s="2">
        <v>0</v>
      </c>
      <c r="AE35" s="2" t="s">
        <v>476</v>
      </c>
      <c r="AF35" s="2">
        <v>0</v>
      </c>
      <c r="AG35" s="2">
        <v>0</v>
      </c>
      <c r="AH35" s="2" t="s">
        <v>476</v>
      </c>
      <c r="AI35" s="2">
        <v>0</v>
      </c>
      <c r="AJ35" s="2">
        <v>0</v>
      </c>
      <c r="AK35" s="2" t="s">
        <v>476</v>
      </c>
      <c r="AL35" s="2">
        <v>0</v>
      </c>
      <c r="AM35" s="2">
        <v>0</v>
      </c>
      <c r="AN35" s="2" t="s">
        <v>476</v>
      </c>
      <c r="AO35" s="2">
        <v>0</v>
      </c>
      <c r="AP35" s="2">
        <v>0</v>
      </c>
      <c r="AQ35" s="2" t="s">
        <v>476</v>
      </c>
      <c r="AR35" s="2">
        <v>0</v>
      </c>
      <c r="AS35" s="2">
        <v>0</v>
      </c>
      <c r="AT35" s="2" t="s">
        <v>476</v>
      </c>
      <c r="AU35" s="2">
        <v>0</v>
      </c>
      <c r="AV35" s="2">
        <v>0</v>
      </c>
      <c r="AW35" s="2" t="s">
        <v>476</v>
      </c>
      <c r="AX35" s="2">
        <v>0</v>
      </c>
      <c r="AY35" s="2">
        <v>0</v>
      </c>
      <c r="AZ35" s="2" t="s">
        <v>476</v>
      </c>
      <c r="BA35" s="2">
        <v>0</v>
      </c>
      <c r="BB35" s="2">
        <v>0</v>
      </c>
      <c r="BC35" s="2" t="s">
        <v>476</v>
      </c>
      <c r="BD35" s="2">
        <v>0</v>
      </c>
      <c r="BE35" s="2">
        <v>0</v>
      </c>
      <c r="BF35" s="2" t="s">
        <v>476</v>
      </c>
      <c r="BG35" s="2">
        <v>0</v>
      </c>
      <c r="BH35" s="2">
        <v>0</v>
      </c>
      <c r="BI35" s="2" t="s">
        <v>476</v>
      </c>
      <c r="BJ35" s="2">
        <v>0</v>
      </c>
      <c r="BK35" s="2">
        <v>0</v>
      </c>
      <c r="BL35" s="2" t="s">
        <v>476</v>
      </c>
      <c r="BM35" s="2">
        <v>0</v>
      </c>
      <c r="BN35" s="2">
        <v>0</v>
      </c>
      <c r="BO35" s="2" t="s">
        <v>476</v>
      </c>
      <c r="BP35" s="2">
        <v>0</v>
      </c>
      <c r="BQ35" s="2">
        <v>0</v>
      </c>
      <c r="BR35" s="2" t="s">
        <v>476</v>
      </c>
      <c r="BS35" s="2">
        <v>0</v>
      </c>
      <c r="BT35" s="2">
        <v>0</v>
      </c>
      <c r="BU35" s="2" t="s">
        <v>476</v>
      </c>
      <c r="BV35" s="2">
        <v>0</v>
      </c>
      <c r="BW35" s="2">
        <v>0</v>
      </c>
      <c r="BX35" s="2" t="s">
        <v>476</v>
      </c>
      <c r="BY35" s="2">
        <v>0</v>
      </c>
      <c r="BZ35" s="2">
        <v>0</v>
      </c>
      <c r="CA35" s="2" t="s">
        <v>476</v>
      </c>
      <c r="CB35" s="2">
        <v>0</v>
      </c>
      <c r="CC35" s="2">
        <v>0</v>
      </c>
      <c r="CD35" s="2" t="s">
        <v>476</v>
      </c>
      <c r="CE35" s="2">
        <v>0</v>
      </c>
      <c r="CF35" s="2">
        <v>0</v>
      </c>
      <c r="CG35" s="2" t="s">
        <v>476</v>
      </c>
      <c r="CH35" s="2">
        <v>0</v>
      </c>
      <c r="CI35" s="2">
        <v>0</v>
      </c>
      <c r="CJ35" s="2" t="s">
        <v>476</v>
      </c>
      <c r="CK35" s="2">
        <v>0</v>
      </c>
      <c r="CL35" s="2">
        <v>0</v>
      </c>
      <c r="CM35" s="2" t="s">
        <v>476</v>
      </c>
      <c r="CN35" s="2">
        <v>0</v>
      </c>
      <c r="CO35" s="2">
        <v>0</v>
      </c>
      <c r="CP35" s="2"/>
      <c r="CQ35" s="2">
        <v>0</v>
      </c>
      <c r="CR35" s="2">
        <v>0</v>
      </c>
      <c r="CS35" s="2" t="s">
        <v>476</v>
      </c>
      <c r="CT35" s="2">
        <v>0</v>
      </c>
      <c r="CU35" s="2">
        <v>0</v>
      </c>
      <c r="CV35" s="2" t="s">
        <v>476</v>
      </c>
      <c r="CW35" s="2">
        <v>0</v>
      </c>
      <c r="CX35" s="2">
        <v>0</v>
      </c>
      <c r="CY35" s="2" t="s">
        <v>476</v>
      </c>
      <c r="CZ35" s="2">
        <v>0</v>
      </c>
      <c r="DA35" s="2">
        <v>0</v>
      </c>
      <c r="DB35" s="2" t="s">
        <v>476</v>
      </c>
      <c r="DC35" s="2">
        <v>0</v>
      </c>
      <c r="DD35" s="2">
        <v>0</v>
      </c>
      <c r="DE35" s="2" t="s">
        <v>476</v>
      </c>
      <c r="DF35" s="2">
        <v>0</v>
      </c>
    </row>
    <row r="36" spans="1:110">
      <c r="A36" s="2"/>
      <c r="B36" s="2" t="s">
        <v>476</v>
      </c>
      <c r="C36" s="2" t="s">
        <v>476</v>
      </c>
      <c r="D36" s="2" t="s">
        <v>476</v>
      </c>
      <c r="E36" s="2">
        <v>0</v>
      </c>
      <c r="F36" s="2">
        <v>0</v>
      </c>
      <c r="G36" s="2" t="s">
        <v>476</v>
      </c>
      <c r="H36" s="2">
        <v>0</v>
      </c>
      <c r="I36" s="2">
        <v>0</v>
      </c>
      <c r="J36" s="2" t="s">
        <v>476</v>
      </c>
      <c r="K36" s="2">
        <v>0</v>
      </c>
      <c r="L36" s="2">
        <v>0</v>
      </c>
      <c r="M36" s="2" t="s">
        <v>476</v>
      </c>
      <c r="N36" s="2">
        <v>0</v>
      </c>
      <c r="O36" s="2">
        <v>0</v>
      </c>
      <c r="P36" s="2" t="s">
        <v>476</v>
      </c>
      <c r="Q36" s="2">
        <v>0</v>
      </c>
      <c r="R36" s="2">
        <v>0</v>
      </c>
      <c r="S36" s="2" t="s">
        <v>476</v>
      </c>
      <c r="T36" s="2">
        <v>0</v>
      </c>
      <c r="U36" s="2">
        <v>0</v>
      </c>
      <c r="V36" s="2" t="s">
        <v>476</v>
      </c>
      <c r="W36" s="2">
        <v>0</v>
      </c>
      <c r="X36" s="2">
        <v>0</v>
      </c>
      <c r="Y36" s="2" t="s">
        <v>476</v>
      </c>
      <c r="Z36" s="2">
        <v>0</v>
      </c>
      <c r="AA36" s="2">
        <v>0</v>
      </c>
      <c r="AB36" s="2" t="s">
        <v>476</v>
      </c>
      <c r="AC36" s="2">
        <v>0</v>
      </c>
      <c r="AD36" s="2">
        <v>0</v>
      </c>
      <c r="AE36" s="2" t="s">
        <v>476</v>
      </c>
      <c r="AF36" s="2">
        <v>0</v>
      </c>
      <c r="AG36" s="2">
        <v>0</v>
      </c>
      <c r="AH36" s="2" t="s">
        <v>476</v>
      </c>
      <c r="AI36" s="2">
        <v>0</v>
      </c>
      <c r="AJ36" s="2">
        <v>0</v>
      </c>
      <c r="AK36" s="2" t="s">
        <v>476</v>
      </c>
      <c r="AL36" s="2">
        <v>0</v>
      </c>
      <c r="AM36" s="2">
        <v>0</v>
      </c>
      <c r="AN36" s="2" t="s">
        <v>476</v>
      </c>
      <c r="AO36" s="2">
        <v>0</v>
      </c>
      <c r="AP36" s="2">
        <v>0</v>
      </c>
      <c r="AQ36" s="2" t="s">
        <v>476</v>
      </c>
      <c r="AR36" s="2">
        <v>0</v>
      </c>
      <c r="AS36" s="2">
        <v>0</v>
      </c>
      <c r="AT36" s="2" t="s">
        <v>476</v>
      </c>
      <c r="AU36" s="2">
        <v>0</v>
      </c>
      <c r="AV36" s="2">
        <v>0</v>
      </c>
      <c r="AW36" s="2" t="s">
        <v>476</v>
      </c>
      <c r="AX36" s="2">
        <v>0</v>
      </c>
      <c r="AY36" s="2">
        <v>0</v>
      </c>
      <c r="AZ36" s="2" t="s">
        <v>476</v>
      </c>
      <c r="BA36" s="2">
        <v>0</v>
      </c>
      <c r="BB36" s="2">
        <v>0</v>
      </c>
      <c r="BC36" s="2" t="s">
        <v>476</v>
      </c>
      <c r="BD36" s="2">
        <v>0</v>
      </c>
      <c r="BE36" s="2">
        <v>0</v>
      </c>
      <c r="BF36" s="2" t="s">
        <v>476</v>
      </c>
      <c r="BG36" s="2">
        <v>0</v>
      </c>
      <c r="BH36" s="2">
        <v>0</v>
      </c>
      <c r="BI36" s="2" t="s">
        <v>476</v>
      </c>
      <c r="BJ36" s="2">
        <v>0</v>
      </c>
      <c r="BK36" s="2">
        <v>0</v>
      </c>
      <c r="BL36" s="2" t="s">
        <v>476</v>
      </c>
      <c r="BM36" s="2">
        <v>0</v>
      </c>
      <c r="BN36" s="2">
        <v>0</v>
      </c>
      <c r="BO36" s="2" t="s">
        <v>476</v>
      </c>
      <c r="BP36" s="2">
        <v>0</v>
      </c>
      <c r="BQ36" s="2">
        <v>0</v>
      </c>
      <c r="BR36" s="2" t="s">
        <v>476</v>
      </c>
      <c r="BS36" s="2">
        <v>0</v>
      </c>
      <c r="BT36" s="2">
        <v>0</v>
      </c>
      <c r="BU36" s="2" t="s">
        <v>476</v>
      </c>
      <c r="BV36" s="2">
        <v>0</v>
      </c>
      <c r="BW36" s="2">
        <v>0</v>
      </c>
      <c r="BX36" s="2" t="s">
        <v>476</v>
      </c>
      <c r="BY36" s="2">
        <v>0</v>
      </c>
      <c r="BZ36" s="2">
        <v>0</v>
      </c>
      <c r="CA36" s="2" t="s">
        <v>476</v>
      </c>
      <c r="CB36" s="2">
        <v>0</v>
      </c>
      <c r="CC36" s="2">
        <v>0</v>
      </c>
      <c r="CD36" s="2" t="s">
        <v>476</v>
      </c>
      <c r="CE36" s="2">
        <v>0</v>
      </c>
      <c r="CF36" s="2">
        <v>0</v>
      </c>
      <c r="CG36" s="2" t="s">
        <v>476</v>
      </c>
      <c r="CH36" s="2">
        <v>0</v>
      </c>
      <c r="CI36" s="2">
        <v>0</v>
      </c>
      <c r="CJ36" s="2" t="s">
        <v>476</v>
      </c>
      <c r="CK36" s="2">
        <v>0</v>
      </c>
      <c r="CL36" s="2">
        <v>0</v>
      </c>
      <c r="CM36" s="2" t="s">
        <v>476</v>
      </c>
      <c r="CN36" s="2">
        <v>0</v>
      </c>
      <c r="CO36" s="2">
        <v>0</v>
      </c>
      <c r="CP36" s="2"/>
      <c r="CQ36" s="2">
        <v>0</v>
      </c>
      <c r="CR36" s="2">
        <v>0</v>
      </c>
      <c r="CS36" s="2" t="s">
        <v>476</v>
      </c>
      <c r="CT36" s="2">
        <v>0</v>
      </c>
      <c r="CU36" s="2">
        <v>0</v>
      </c>
      <c r="CV36" s="2" t="s">
        <v>476</v>
      </c>
      <c r="CW36" s="2">
        <v>0</v>
      </c>
      <c r="CX36" s="2">
        <v>0</v>
      </c>
      <c r="CY36" s="2" t="s">
        <v>476</v>
      </c>
      <c r="CZ36" s="2">
        <v>0</v>
      </c>
      <c r="DA36" s="2">
        <v>0</v>
      </c>
      <c r="DB36" s="2" t="s">
        <v>476</v>
      </c>
      <c r="DC36" s="2">
        <v>0</v>
      </c>
      <c r="DD36" s="2">
        <v>0</v>
      </c>
      <c r="DE36" s="2" t="s">
        <v>476</v>
      </c>
      <c r="DF36" s="2">
        <v>0</v>
      </c>
    </row>
    <row r="37" spans="1:110">
      <c r="A37" s="2"/>
      <c r="B37" s="2" t="s">
        <v>476</v>
      </c>
      <c r="C37" s="2" t="s">
        <v>476</v>
      </c>
      <c r="D37" s="2" t="s">
        <v>476</v>
      </c>
      <c r="E37" s="2">
        <v>0</v>
      </c>
      <c r="F37" s="2">
        <v>0</v>
      </c>
      <c r="G37" s="2" t="s">
        <v>476</v>
      </c>
      <c r="H37" s="2">
        <v>0</v>
      </c>
      <c r="I37" s="2">
        <v>0</v>
      </c>
      <c r="J37" s="2" t="s">
        <v>476</v>
      </c>
      <c r="K37" s="2">
        <v>0</v>
      </c>
      <c r="L37" s="2">
        <v>0</v>
      </c>
      <c r="M37" s="2" t="s">
        <v>476</v>
      </c>
      <c r="N37" s="2">
        <v>0</v>
      </c>
      <c r="O37" s="2">
        <v>0</v>
      </c>
      <c r="P37" s="2" t="s">
        <v>476</v>
      </c>
      <c r="Q37" s="2">
        <v>0</v>
      </c>
      <c r="R37" s="2">
        <v>0</v>
      </c>
      <c r="S37" s="2" t="s">
        <v>476</v>
      </c>
      <c r="T37" s="2">
        <v>0</v>
      </c>
      <c r="U37" s="2">
        <v>0</v>
      </c>
      <c r="V37" s="2" t="s">
        <v>476</v>
      </c>
      <c r="W37" s="2">
        <v>0</v>
      </c>
      <c r="X37" s="2">
        <v>0</v>
      </c>
      <c r="Y37" s="2" t="s">
        <v>476</v>
      </c>
      <c r="Z37" s="2">
        <v>0</v>
      </c>
      <c r="AA37" s="2">
        <v>0</v>
      </c>
      <c r="AB37" s="2" t="s">
        <v>476</v>
      </c>
      <c r="AC37" s="2">
        <v>0</v>
      </c>
      <c r="AD37" s="2">
        <v>0</v>
      </c>
      <c r="AE37" s="2" t="s">
        <v>476</v>
      </c>
      <c r="AF37" s="2">
        <v>0</v>
      </c>
      <c r="AG37" s="2">
        <v>0</v>
      </c>
      <c r="AH37" s="2" t="s">
        <v>476</v>
      </c>
      <c r="AI37" s="2">
        <v>0</v>
      </c>
      <c r="AJ37" s="2">
        <v>0</v>
      </c>
      <c r="AK37" s="2" t="s">
        <v>476</v>
      </c>
      <c r="AL37" s="2">
        <v>0</v>
      </c>
      <c r="AM37" s="2">
        <v>0</v>
      </c>
      <c r="AN37" s="2" t="s">
        <v>476</v>
      </c>
      <c r="AO37" s="2">
        <v>0</v>
      </c>
      <c r="AP37" s="2">
        <v>0</v>
      </c>
      <c r="AQ37" s="2" t="s">
        <v>476</v>
      </c>
      <c r="AR37" s="2">
        <v>0</v>
      </c>
      <c r="AS37" s="2">
        <v>0</v>
      </c>
      <c r="AT37" s="2" t="s">
        <v>476</v>
      </c>
      <c r="AU37" s="2">
        <v>0</v>
      </c>
      <c r="AV37" s="2">
        <v>0</v>
      </c>
      <c r="AW37" s="2" t="s">
        <v>476</v>
      </c>
      <c r="AX37" s="2">
        <v>0</v>
      </c>
      <c r="AY37" s="2">
        <v>0</v>
      </c>
      <c r="AZ37" s="2" t="s">
        <v>476</v>
      </c>
      <c r="BA37" s="2">
        <v>0</v>
      </c>
      <c r="BB37" s="2">
        <v>0</v>
      </c>
      <c r="BC37" s="2" t="s">
        <v>476</v>
      </c>
      <c r="BD37" s="2">
        <v>0</v>
      </c>
      <c r="BE37" s="2">
        <v>0</v>
      </c>
      <c r="BF37" s="2" t="s">
        <v>476</v>
      </c>
      <c r="BG37" s="2">
        <v>0</v>
      </c>
      <c r="BH37" s="2">
        <v>0</v>
      </c>
      <c r="BI37" s="2" t="s">
        <v>476</v>
      </c>
      <c r="BJ37" s="2">
        <v>0</v>
      </c>
      <c r="BK37" s="2">
        <v>0</v>
      </c>
      <c r="BL37" s="2" t="s">
        <v>476</v>
      </c>
      <c r="BM37" s="2">
        <v>0</v>
      </c>
      <c r="BN37" s="2">
        <v>0</v>
      </c>
      <c r="BO37" s="2" t="s">
        <v>476</v>
      </c>
      <c r="BP37" s="2">
        <v>0</v>
      </c>
      <c r="BQ37" s="2">
        <v>0</v>
      </c>
      <c r="BR37" s="2" t="s">
        <v>476</v>
      </c>
      <c r="BS37" s="2">
        <v>0</v>
      </c>
      <c r="BT37" s="2">
        <v>0</v>
      </c>
      <c r="BU37" s="2" t="s">
        <v>476</v>
      </c>
      <c r="BV37" s="2">
        <v>0</v>
      </c>
      <c r="BW37" s="2">
        <v>0</v>
      </c>
      <c r="BX37" s="2" t="s">
        <v>476</v>
      </c>
      <c r="BY37" s="2">
        <v>0</v>
      </c>
      <c r="BZ37" s="2">
        <v>0</v>
      </c>
      <c r="CA37" s="2" t="s">
        <v>476</v>
      </c>
      <c r="CB37" s="2">
        <v>0</v>
      </c>
      <c r="CC37" s="2">
        <v>0</v>
      </c>
      <c r="CD37" s="2" t="s">
        <v>476</v>
      </c>
      <c r="CE37" s="2">
        <v>0</v>
      </c>
      <c r="CF37" s="2">
        <v>0</v>
      </c>
      <c r="CG37" s="2" t="s">
        <v>476</v>
      </c>
      <c r="CH37" s="2">
        <v>0</v>
      </c>
      <c r="CI37" s="2">
        <v>0</v>
      </c>
      <c r="CJ37" s="2" t="s">
        <v>476</v>
      </c>
      <c r="CK37" s="2">
        <v>0</v>
      </c>
      <c r="CL37" s="2">
        <v>0</v>
      </c>
      <c r="CM37" s="2" t="s">
        <v>476</v>
      </c>
      <c r="CN37" s="2">
        <v>0</v>
      </c>
      <c r="CO37" s="2">
        <v>0</v>
      </c>
      <c r="CP37" s="2" t="s">
        <v>476</v>
      </c>
      <c r="CQ37" s="2">
        <v>0</v>
      </c>
      <c r="CR37" s="2">
        <v>0</v>
      </c>
      <c r="CS37" s="2" t="s">
        <v>476</v>
      </c>
      <c r="CT37" s="2">
        <v>0</v>
      </c>
      <c r="CU37" s="2">
        <v>0</v>
      </c>
      <c r="CV37" s="2" t="s">
        <v>476</v>
      </c>
      <c r="CW37" s="2">
        <v>0</v>
      </c>
      <c r="CX37" s="2">
        <v>0</v>
      </c>
      <c r="CY37" s="2" t="s">
        <v>476</v>
      </c>
      <c r="CZ37" s="2">
        <v>0</v>
      </c>
      <c r="DA37" s="2">
        <v>0</v>
      </c>
      <c r="DB37" s="2" t="s">
        <v>476</v>
      </c>
      <c r="DC37" s="2">
        <v>0</v>
      </c>
      <c r="DD37" s="2">
        <v>0</v>
      </c>
      <c r="DE37" s="2" t="s">
        <v>476</v>
      </c>
      <c r="DF37" s="2">
        <v>0</v>
      </c>
    </row>
    <row r="38" spans="1:110">
      <c r="A38" s="2"/>
      <c r="B38" s="2" t="s">
        <v>476</v>
      </c>
      <c r="C38" s="2" t="s">
        <v>476</v>
      </c>
      <c r="D38" s="2" t="s">
        <v>476</v>
      </c>
      <c r="E38" s="2">
        <v>0</v>
      </c>
      <c r="F38" s="2">
        <v>0</v>
      </c>
      <c r="G38" s="2" t="s">
        <v>476</v>
      </c>
      <c r="H38" s="2">
        <v>0</v>
      </c>
      <c r="I38" s="2">
        <v>0</v>
      </c>
      <c r="J38" s="2" t="s">
        <v>476</v>
      </c>
      <c r="K38" s="2">
        <v>0</v>
      </c>
      <c r="L38" s="2">
        <v>0</v>
      </c>
      <c r="M38" s="2" t="s">
        <v>476</v>
      </c>
      <c r="N38" s="2">
        <v>0</v>
      </c>
      <c r="O38" s="2">
        <v>0</v>
      </c>
      <c r="P38" s="2" t="s">
        <v>476</v>
      </c>
      <c r="Q38" s="2">
        <v>0</v>
      </c>
      <c r="R38" s="2">
        <v>0</v>
      </c>
      <c r="S38" s="2" t="s">
        <v>476</v>
      </c>
      <c r="T38" s="2">
        <v>0</v>
      </c>
      <c r="U38" s="2">
        <v>0</v>
      </c>
      <c r="V38" s="2" t="s">
        <v>476</v>
      </c>
      <c r="W38" s="2">
        <v>0</v>
      </c>
      <c r="X38" s="2">
        <v>0</v>
      </c>
      <c r="Y38" s="2" t="s">
        <v>476</v>
      </c>
      <c r="Z38" s="2">
        <v>0</v>
      </c>
      <c r="AA38" s="2">
        <v>0</v>
      </c>
      <c r="AB38" s="2" t="s">
        <v>476</v>
      </c>
      <c r="AC38" s="2">
        <v>0</v>
      </c>
      <c r="AD38" s="2">
        <v>0</v>
      </c>
      <c r="AE38" s="2" t="s">
        <v>476</v>
      </c>
      <c r="AF38" s="2">
        <v>0</v>
      </c>
      <c r="AG38" s="2">
        <v>0</v>
      </c>
      <c r="AH38" s="2" t="s">
        <v>476</v>
      </c>
      <c r="AI38" s="2">
        <v>0</v>
      </c>
      <c r="AJ38" s="2">
        <v>0</v>
      </c>
      <c r="AK38" s="2" t="s">
        <v>476</v>
      </c>
      <c r="AL38" s="2">
        <v>0</v>
      </c>
      <c r="AM38" s="2">
        <v>0</v>
      </c>
      <c r="AN38" s="2" t="s">
        <v>476</v>
      </c>
      <c r="AO38" s="2">
        <v>0</v>
      </c>
      <c r="AP38" s="2">
        <v>0</v>
      </c>
      <c r="AQ38" s="2" t="s">
        <v>476</v>
      </c>
      <c r="AR38" s="2">
        <v>0</v>
      </c>
      <c r="AS38" s="2">
        <v>0</v>
      </c>
      <c r="AT38" s="2" t="s">
        <v>476</v>
      </c>
      <c r="AU38" s="2">
        <v>0</v>
      </c>
      <c r="AV38" s="2">
        <v>0</v>
      </c>
      <c r="AW38" s="2" t="s">
        <v>476</v>
      </c>
      <c r="AX38" s="2">
        <v>0</v>
      </c>
      <c r="AY38" s="2">
        <v>0</v>
      </c>
      <c r="AZ38" s="2" t="s">
        <v>476</v>
      </c>
      <c r="BA38" s="2">
        <v>0</v>
      </c>
      <c r="BB38" s="2">
        <v>0</v>
      </c>
      <c r="BC38" s="2" t="s">
        <v>476</v>
      </c>
      <c r="BD38" s="2">
        <v>0</v>
      </c>
      <c r="BE38" s="2">
        <v>0</v>
      </c>
      <c r="BF38" s="2" t="s">
        <v>476</v>
      </c>
      <c r="BG38" s="2">
        <v>0</v>
      </c>
      <c r="BH38" s="2">
        <v>0</v>
      </c>
      <c r="BI38" s="2" t="s">
        <v>476</v>
      </c>
      <c r="BJ38" s="2">
        <v>0</v>
      </c>
      <c r="BK38" s="2">
        <v>0</v>
      </c>
      <c r="BL38" s="2" t="s">
        <v>476</v>
      </c>
      <c r="BM38" s="2">
        <v>0</v>
      </c>
      <c r="BN38" s="2">
        <v>0</v>
      </c>
      <c r="BO38" s="2" t="s">
        <v>476</v>
      </c>
      <c r="BP38" s="2">
        <v>0</v>
      </c>
      <c r="BQ38" s="2">
        <v>0</v>
      </c>
      <c r="BR38" s="2" t="s">
        <v>476</v>
      </c>
      <c r="BS38" s="2">
        <v>0</v>
      </c>
      <c r="BT38" s="2">
        <v>0</v>
      </c>
      <c r="BU38" s="2" t="s">
        <v>476</v>
      </c>
      <c r="BV38" s="2">
        <v>0</v>
      </c>
      <c r="BW38" s="2">
        <v>0</v>
      </c>
      <c r="BX38" s="2" t="s">
        <v>476</v>
      </c>
      <c r="BY38" s="2">
        <v>0</v>
      </c>
      <c r="BZ38" s="2">
        <v>0</v>
      </c>
      <c r="CA38" s="2" t="s">
        <v>476</v>
      </c>
      <c r="CB38" s="2">
        <v>0</v>
      </c>
      <c r="CC38" s="2">
        <v>0</v>
      </c>
      <c r="CD38" s="2" t="s">
        <v>476</v>
      </c>
      <c r="CE38" s="2">
        <v>0</v>
      </c>
      <c r="CF38" s="2">
        <v>0</v>
      </c>
      <c r="CG38" s="2" t="s">
        <v>476</v>
      </c>
      <c r="CH38" s="2">
        <v>0</v>
      </c>
      <c r="CI38" s="2">
        <v>0</v>
      </c>
      <c r="CJ38" s="2" t="s">
        <v>476</v>
      </c>
      <c r="CK38" s="2">
        <v>0</v>
      </c>
      <c r="CL38" s="2">
        <v>0</v>
      </c>
      <c r="CM38" s="2" t="s">
        <v>476</v>
      </c>
      <c r="CN38" s="2">
        <v>0</v>
      </c>
      <c r="CO38" s="2">
        <v>0</v>
      </c>
      <c r="CP38" s="2" t="s">
        <v>476</v>
      </c>
      <c r="CQ38" s="2">
        <v>0</v>
      </c>
      <c r="CR38" s="2">
        <v>0</v>
      </c>
      <c r="CS38" s="2" t="s">
        <v>476</v>
      </c>
      <c r="CT38" s="2">
        <v>0</v>
      </c>
      <c r="CU38" s="2">
        <v>0</v>
      </c>
      <c r="CV38" s="2" t="s">
        <v>476</v>
      </c>
      <c r="CW38" s="2">
        <v>0</v>
      </c>
      <c r="CX38" s="2">
        <v>0</v>
      </c>
      <c r="CY38" s="2" t="s">
        <v>476</v>
      </c>
      <c r="CZ38" s="2">
        <v>0</v>
      </c>
      <c r="DA38" s="2">
        <v>0</v>
      </c>
      <c r="DB38" s="2" t="s">
        <v>476</v>
      </c>
      <c r="DC38" s="2">
        <v>0</v>
      </c>
      <c r="DD38" s="2">
        <v>0</v>
      </c>
      <c r="DE38" s="2" t="s">
        <v>476</v>
      </c>
      <c r="DF38" s="2">
        <v>0</v>
      </c>
    </row>
    <row r="39" spans="1:110">
      <c r="A39" s="2"/>
      <c r="B39" s="2" t="s">
        <v>476</v>
      </c>
      <c r="C39" s="2" t="s">
        <v>476</v>
      </c>
      <c r="D39" s="2" t="s">
        <v>476</v>
      </c>
      <c r="E39" s="2">
        <v>0</v>
      </c>
      <c r="F39" s="2">
        <v>0</v>
      </c>
      <c r="G39" s="2" t="s">
        <v>476</v>
      </c>
      <c r="H39" s="2">
        <v>0</v>
      </c>
      <c r="I39" s="2">
        <v>0</v>
      </c>
      <c r="J39" s="2" t="s">
        <v>476</v>
      </c>
      <c r="K39" s="2">
        <v>0</v>
      </c>
      <c r="L39" s="2">
        <v>0</v>
      </c>
      <c r="M39" s="2" t="s">
        <v>476</v>
      </c>
      <c r="N39" s="2">
        <v>0</v>
      </c>
      <c r="O39" s="2">
        <v>0</v>
      </c>
      <c r="P39" s="2" t="s">
        <v>476</v>
      </c>
      <c r="Q39" s="2">
        <v>0</v>
      </c>
      <c r="R39" s="2">
        <v>0</v>
      </c>
      <c r="S39" s="2" t="s">
        <v>476</v>
      </c>
      <c r="T39" s="2">
        <v>0</v>
      </c>
      <c r="U39" s="2">
        <v>0</v>
      </c>
      <c r="V39" s="2" t="s">
        <v>476</v>
      </c>
      <c r="W39" s="2">
        <v>0</v>
      </c>
      <c r="X39" s="2">
        <v>0</v>
      </c>
      <c r="Y39" s="2" t="s">
        <v>476</v>
      </c>
      <c r="Z39" s="2">
        <v>0</v>
      </c>
      <c r="AA39" s="2">
        <v>0</v>
      </c>
      <c r="AB39" s="2" t="s">
        <v>476</v>
      </c>
      <c r="AC39" s="2">
        <v>0</v>
      </c>
      <c r="AD39" s="2">
        <v>0</v>
      </c>
      <c r="AE39" s="2" t="s">
        <v>476</v>
      </c>
      <c r="AF39" s="2">
        <v>0</v>
      </c>
      <c r="AG39" s="2">
        <v>0</v>
      </c>
      <c r="AH39" s="2" t="s">
        <v>476</v>
      </c>
      <c r="AI39" s="2">
        <v>0</v>
      </c>
      <c r="AJ39" s="2">
        <v>0</v>
      </c>
      <c r="AK39" s="2" t="s">
        <v>476</v>
      </c>
      <c r="AL39" s="2">
        <v>0</v>
      </c>
      <c r="AM39" s="2">
        <v>0</v>
      </c>
      <c r="AN39" s="2" t="s">
        <v>476</v>
      </c>
      <c r="AO39" s="2">
        <v>0</v>
      </c>
      <c r="AP39" s="2">
        <v>0</v>
      </c>
      <c r="AQ39" s="2" t="s">
        <v>476</v>
      </c>
      <c r="AR39" s="2">
        <v>0</v>
      </c>
      <c r="AS39" s="2">
        <v>0</v>
      </c>
      <c r="AT39" s="2" t="s">
        <v>476</v>
      </c>
      <c r="AU39" s="2">
        <v>0</v>
      </c>
      <c r="AV39" s="2">
        <v>0</v>
      </c>
      <c r="AW39" s="2" t="s">
        <v>476</v>
      </c>
      <c r="AX39" s="2">
        <v>0</v>
      </c>
      <c r="AY39" s="2">
        <v>0</v>
      </c>
      <c r="AZ39" s="2" t="s">
        <v>476</v>
      </c>
      <c r="BA39" s="2">
        <v>0</v>
      </c>
      <c r="BB39" s="2">
        <v>0</v>
      </c>
      <c r="BC39" s="2" t="s">
        <v>476</v>
      </c>
      <c r="BD39" s="2">
        <v>0</v>
      </c>
      <c r="BE39" s="2">
        <v>0</v>
      </c>
      <c r="BF39" s="2" t="s">
        <v>476</v>
      </c>
      <c r="BG39" s="2">
        <v>0</v>
      </c>
      <c r="BH39" s="2">
        <v>0</v>
      </c>
      <c r="BI39" s="2" t="s">
        <v>476</v>
      </c>
      <c r="BJ39" s="2">
        <v>0</v>
      </c>
      <c r="BK39" s="2">
        <v>0</v>
      </c>
      <c r="BL39" s="2" t="s">
        <v>476</v>
      </c>
      <c r="BM39" s="2">
        <v>0</v>
      </c>
      <c r="BN39" s="2">
        <v>0</v>
      </c>
      <c r="BO39" s="2" t="s">
        <v>476</v>
      </c>
      <c r="BP39" s="2">
        <v>0</v>
      </c>
      <c r="BQ39" s="2">
        <v>0</v>
      </c>
      <c r="BR39" s="2" t="s">
        <v>476</v>
      </c>
      <c r="BS39" s="2">
        <v>0</v>
      </c>
      <c r="BT39" s="2">
        <v>0</v>
      </c>
      <c r="BU39" s="2" t="s">
        <v>476</v>
      </c>
      <c r="BV39" s="2">
        <v>0</v>
      </c>
      <c r="BW39" s="2">
        <v>0</v>
      </c>
      <c r="BX39" s="2" t="s">
        <v>476</v>
      </c>
      <c r="BY39" s="2">
        <v>0</v>
      </c>
      <c r="BZ39" s="2">
        <v>0</v>
      </c>
      <c r="CA39" s="2" t="s">
        <v>476</v>
      </c>
      <c r="CB39" s="2">
        <v>0</v>
      </c>
      <c r="CC39" s="2">
        <v>0</v>
      </c>
      <c r="CD39" s="2" t="s">
        <v>476</v>
      </c>
      <c r="CE39" s="2">
        <v>0</v>
      </c>
      <c r="CF39" s="2">
        <v>0</v>
      </c>
      <c r="CG39" s="2" t="s">
        <v>476</v>
      </c>
      <c r="CH39" s="2">
        <v>0</v>
      </c>
      <c r="CI39" s="2">
        <v>0</v>
      </c>
      <c r="CJ39" s="2" t="s">
        <v>476</v>
      </c>
      <c r="CK39" s="2">
        <v>0</v>
      </c>
      <c r="CL39" s="2">
        <v>0</v>
      </c>
      <c r="CM39" s="2" t="s">
        <v>476</v>
      </c>
      <c r="CN39" s="2">
        <v>0</v>
      </c>
      <c r="CO39" s="2">
        <v>0</v>
      </c>
      <c r="CP39" s="2" t="s">
        <v>476</v>
      </c>
      <c r="CQ39" s="2">
        <v>0</v>
      </c>
      <c r="CR39" s="2">
        <v>0</v>
      </c>
      <c r="CS39" s="2" t="s">
        <v>476</v>
      </c>
      <c r="CT39" s="2">
        <v>0</v>
      </c>
      <c r="CU39" s="2">
        <v>0</v>
      </c>
      <c r="CV39" s="2" t="s">
        <v>476</v>
      </c>
      <c r="CW39" s="2">
        <v>0</v>
      </c>
      <c r="CX39" s="2">
        <v>0</v>
      </c>
      <c r="CY39" s="2" t="s">
        <v>476</v>
      </c>
      <c r="CZ39" s="2">
        <v>0</v>
      </c>
      <c r="DA39" s="2">
        <v>0</v>
      </c>
      <c r="DB39" s="2" t="s">
        <v>476</v>
      </c>
      <c r="DC39" s="2">
        <v>0</v>
      </c>
      <c r="DD39" s="2">
        <v>0</v>
      </c>
      <c r="DE39" s="2" t="s">
        <v>476</v>
      </c>
      <c r="DF39" s="2">
        <v>0</v>
      </c>
    </row>
    <row r="40" spans="1:110">
      <c r="A40" s="2"/>
      <c r="B40" s="2" t="s">
        <v>476</v>
      </c>
      <c r="C40" s="2" t="s">
        <v>476</v>
      </c>
      <c r="D40" s="2" t="s">
        <v>476</v>
      </c>
      <c r="E40" s="2">
        <v>0</v>
      </c>
      <c r="F40" s="2">
        <v>0</v>
      </c>
      <c r="G40" s="2" t="s">
        <v>476</v>
      </c>
      <c r="H40" s="2">
        <v>0</v>
      </c>
      <c r="I40" s="2">
        <v>0</v>
      </c>
      <c r="J40" s="2" t="s">
        <v>476</v>
      </c>
      <c r="K40" s="2">
        <v>0</v>
      </c>
      <c r="L40" s="2">
        <v>0</v>
      </c>
      <c r="M40" s="2" t="s">
        <v>476</v>
      </c>
      <c r="N40" s="2">
        <v>0</v>
      </c>
      <c r="O40" s="2">
        <v>0</v>
      </c>
      <c r="P40" s="2" t="s">
        <v>476</v>
      </c>
      <c r="Q40" s="2">
        <v>0</v>
      </c>
      <c r="R40" s="2">
        <v>0</v>
      </c>
      <c r="S40" s="2" t="s">
        <v>476</v>
      </c>
      <c r="T40" s="2">
        <v>0</v>
      </c>
      <c r="U40" s="2">
        <v>0</v>
      </c>
      <c r="V40" s="2" t="s">
        <v>476</v>
      </c>
      <c r="W40" s="2">
        <v>0</v>
      </c>
      <c r="X40" s="2">
        <v>0</v>
      </c>
      <c r="Y40" s="2" t="s">
        <v>476</v>
      </c>
      <c r="Z40" s="2">
        <v>0</v>
      </c>
      <c r="AA40" s="2">
        <v>0</v>
      </c>
      <c r="AB40" s="2" t="s">
        <v>476</v>
      </c>
      <c r="AC40" s="2">
        <v>0</v>
      </c>
      <c r="AD40" s="2">
        <v>0</v>
      </c>
      <c r="AE40" s="2" t="s">
        <v>476</v>
      </c>
      <c r="AF40" s="2">
        <v>0</v>
      </c>
      <c r="AG40" s="2">
        <v>0</v>
      </c>
      <c r="AH40" s="2" t="s">
        <v>476</v>
      </c>
      <c r="AI40" s="2">
        <v>0</v>
      </c>
      <c r="AJ40" s="2">
        <v>0</v>
      </c>
      <c r="AK40" s="2" t="s">
        <v>476</v>
      </c>
      <c r="AL40" s="2">
        <v>0</v>
      </c>
      <c r="AM40" s="2">
        <v>0</v>
      </c>
      <c r="AN40" s="2" t="s">
        <v>476</v>
      </c>
      <c r="AO40" s="2">
        <v>0</v>
      </c>
      <c r="AP40" s="2">
        <v>0</v>
      </c>
      <c r="AQ40" s="2" t="s">
        <v>476</v>
      </c>
      <c r="AR40" s="2">
        <v>0</v>
      </c>
      <c r="AS40" s="2">
        <v>0</v>
      </c>
      <c r="AT40" s="2" t="s">
        <v>476</v>
      </c>
      <c r="AU40" s="2">
        <v>0</v>
      </c>
      <c r="AV40" s="2">
        <v>0</v>
      </c>
      <c r="AW40" s="2" t="s">
        <v>476</v>
      </c>
      <c r="AX40" s="2">
        <v>0</v>
      </c>
      <c r="AY40" s="2">
        <v>0</v>
      </c>
      <c r="AZ40" s="2" t="s">
        <v>476</v>
      </c>
      <c r="BA40" s="2">
        <v>0</v>
      </c>
      <c r="BB40" s="2">
        <v>0</v>
      </c>
      <c r="BC40" s="2" t="s">
        <v>476</v>
      </c>
      <c r="BD40" s="2">
        <v>0</v>
      </c>
      <c r="BE40" s="2">
        <v>0</v>
      </c>
      <c r="BF40" s="2" t="s">
        <v>476</v>
      </c>
      <c r="BG40" s="2">
        <v>0</v>
      </c>
      <c r="BH40" s="2">
        <v>0</v>
      </c>
      <c r="BI40" s="2" t="s">
        <v>476</v>
      </c>
      <c r="BJ40" s="2">
        <v>0</v>
      </c>
      <c r="BK40" s="2">
        <v>0</v>
      </c>
      <c r="BL40" s="2" t="s">
        <v>476</v>
      </c>
      <c r="BM40" s="2">
        <v>0</v>
      </c>
      <c r="BN40" s="2">
        <v>0</v>
      </c>
      <c r="BO40" s="2" t="s">
        <v>476</v>
      </c>
      <c r="BP40" s="2">
        <v>0</v>
      </c>
      <c r="BQ40" s="2">
        <v>0</v>
      </c>
      <c r="BR40" s="2" t="s">
        <v>476</v>
      </c>
      <c r="BS40" s="2">
        <v>0</v>
      </c>
      <c r="BT40" s="2">
        <v>0</v>
      </c>
      <c r="BU40" s="2" t="s">
        <v>476</v>
      </c>
      <c r="BV40" s="2">
        <v>0</v>
      </c>
      <c r="BW40" s="2">
        <v>0</v>
      </c>
      <c r="BX40" s="2" t="s">
        <v>476</v>
      </c>
      <c r="BY40" s="2">
        <v>0</v>
      </c>
      <c r="BZ40" s="2">
        <v>0</v>
      </c>
      <c r="CA40" s="2" t="s">
        <v>476</v>
      </c>
      <c r="CB40" s="2">
        <v>0</v>
      </c>
      <c r="CC40" s="2">
        <v>0</v>
      </c>
      <c r="CD40" s="2" t="s">
        <v>476</v>
      </c>
      <c r="CE40" s="2">
        <v>0</v>
      </c>
      <c r="CF40" s="2">
        <v>0</v>
      </c>
      <c r="CG40" s="2" t="s">
        <v>476</v>
      </c>
      <c r="CH40" s="2">
        <v>0</v>
      </c>
      <c r="CI40" s="2">
        <v>0</v>
      </c>
      <c r="CJ40" s="2" t="s">
        <v>476</v>
      </c>
      <c r="CK40" s="2">
        <v>0</v>
      </c>
      <c r="CL40" s="2">
        <v>0</v>
      </c>
      <c r="CM40" s="2" t="s">
        <v>476</v>
      </c>
      <c r="CN40" s="2">
        <v>0</v>
      </c>
      <c r="CO40" s="2">
        <v>0</v>
      </c>
      <c r="CP40" s="2" t="s">
        <v>476</v>
      </c>
      <c r="CQ40" s="2">
        <v>0</v>
      </c>
      <c r="CR40" s="2">
        <v>0</v>
      </c>
      <c r="CS40" s="2" t="s">
        <v>476</v>
      </c>
      <c r="CT40" s="2">
        <v>0</v>
      </c>
      <c r="CU40" s="2">
        <v>0</v>
      </c>
      <c r="CV40" s="2" t="s">
        <v>476</v>
      </c>
      <c r="CW40" s="2">
        <v>0</v>
      </c>
      <c r="CX40" s="2">
        <v>0</v>
      </c>
      <c r="CY40" s="2" t="s">
        <v>476</v>
      </c>
      <c r="CZ40" s="2">
        <v>0</v>
      </c>
      <c r="DA40" s="2">
        <v>0</v>
      </c>
      <c r="DB40" s="2" t="s">
        <v>476</v>
      </c>
      <c r="DC40" s="2">
        <v>0</v>
      </c>
      <c r="DD40" s="2">
        <v>0</v>
      </c>
      <c r="DE40" s="2" t="s">
        <v>476</v>
      </c>
      <c r="DF40" s="2">
        <v>0</v>
      </c>
    </row>
    <row r="41" spans="1:110">
      <c r="A41" s="2"/>
      <c r="B41" s="2" t="s">
        <v>476</v>
      </c>
      <c r="C41" s="2" t="s">
        <v>476</v>
      </c>
      <c r="D41" s="2" t="s">
        <v>476</v>
      </c>
      <c r="E41" s="2">
        <v>0</v>
      </c>
      <c r="F41" s="2">
        <v>0</v>
      </c>
      <c r="G41" s="2" t="s">
        <v>476</v>
      </c>
      <c r="H41" s="2">
        <v>0</v>
      </c>
      <c r="I41" s="2">
        <v>0</v>
      </c>
      <c r="J41" s="2" t="s">
        <v>476</v>
      </c>
      <c r="K41" s="2">
        <v>0</v>
      </c>
      <c r="L41" s="2">
        <v>0</v>
      </c>
      <c r="M41" s="2" t="s">
        <v>476</v>
      </c>
      <c r="N41" s="2">
        <v>0</v>
      </c>
      <c r="O41" s="2">
        <v>0</v>
      </c>
      <c r="P41" s="2" t="s">
        <v>476</v>
      </c>
      <c r="Q41" s="2">
        <v>0</v>
      </c>
      <c r="R41" s="2">
        <v>0</v>
      </c>
      <c r="S41" s="2" t="s">
        <v>476</v>
      </c>
      <c r="T41" s="2">
        <v>0</v>
      </c>
      <c r="U41" s="2">
        <v>0</v>
      </c>
      <c r="V41" s="2" t="s">
        <v>476</v>
      </c>
      <c r="W41" s="2">
        <v>0</v>
      </c>
      <c r="X41" s="2">
        <v>0</v>
      </c>
      <c r="Y41" s="2" t="s">
        <v>476</v>
      </c>
      <c r="Z41" s="2">
        <v>0</v>
      </c>
      <c r="AA41" s="2">
        <v>0</v>
      </c>
      <c r="AB41" s="2" t="s">
        <v>476</v>
      </c>
      <c r="AC41" s="2">
        <v>0</v>
      </c>
      <c r="AD41" s="2">
        <v>0</v>
      </c>
      <c r="AE41" s="2" t="s">
        <v>476</v>
      </c>
      <c r="AF41" s="2">
        <v>0</v>
      </c>
      <c r="AG41" s="2">
        <v>0</v>
      </c>
      <c r="AH41" s="2" t="s">
        <v>476</v>
      </c>
      <c r="AI41" s="2">
        <v>0</v>
      </c>
      <c r="AJ41" s="2">
        <v>0</v>
      </c>
      <c r="AK41" s="2" t="s">
        <v>476</v>
      </c>
      <c r="AL41" s="2">
        <v>0</v>
      </c>
      <c r="AM41" s="2">
        <v>0</v>
      </c>
      <c r="AN41" s="2" t="s">
        <v>476</v>
      </c>
      <c r="AO41" s="2">
        <v>0</v>
      </c>
      <c r="AP41" s="2">
        <v>0</v>
      </c>
      <c r="AQ41" s="2" t="s">
        <v>476</v>
      </c>
      <c r="AR41" s="2">
        <v>0</v>
      </c>
      <c r="AS41" s="2">
        <v>0</v>
      </c>
      <c r="AT41" s="2" t="s">
        <v>476</v>
      </c>
      <c r="AU41" s="2">
        <v>0</v>
      </c>
      <c r="AV41" s="2">
        <v>0</v>
      </c>
      <c r="AW41" s="2" t="s">
        <v>476</v>
      </c>
      <c r="AX41" s="2">
        <v>0</v>
      </c>
      <c r="AY41" s="2">
        <v>0</v>
      </c>
      <c r="AZ41" s="2" t="s">
        <v>476</v>
      </c>
      <c r="BA41" s="2">
        <v>0</v>
      </c>
      <c r="BB41" s="2">
        <v>0</v>
      </c>
      <c r="BC41" s="2" t="s">
        <v>476</v>
      </c>
      <c r="BD41" s="2">
        <v>0</v>
      </c>
      <c r="BE41" s="2">
        <v>0</v>
      </c>
      <c r="BF41" s="2" t="s">
        <v>476</v>
      </c>
      <c r="BG41" s="2">
        <v>0</v>
      </c>
      <c r="BH41" s="2">
        <v>0</v>
      </c>
      <c r="BI41" s="2" t="s">
        <v>476</v>
      </c>
      <c r="BJ41" s="2">
        <v>0</v>
      </c>
      <c r="BK41" s="2">
        <v>0</v>
      </c>
      <c r="BL41" s="2" t="s">
        <v>476</v>
      </c>
      <c r="BM41" s="2">
        <v>0</v>
      </c>
      <c r="BN41" s="2">
        <v>0</v>
      </c>
      <c r="BO41" s="2" t="s">
        <v>476</v>
      </c>
      <c r="BP41" s="2">
        <v>0</v>
      </c>
      <c r="BQ41" s="2">
        <v>0</v>
      </c>
      <c r="BR41" s="2" t="s">
        <v>476</v>
      </c>
      <c r="BS41" s="2">
        <v>0</v>
      </c>
      <c r="BT41" s="2">
        <v>0</v>
      </c>
      <c r="BU41" s="2" t="s">
        <v>476</v>
      </c>
      <c r="BV41" s="2">
        <v>0</v>
      </c>
      <c r="BW41" s="2">
        <v>0</v>
      </c>
      <c r="BX41" s="2" t="s">
        <v>476</v>
      </c>
      <c r="BY41" s="2">
        <v>0</v>
      </c>
      <c r="BZ41" s="2">
        <v>0</v>
      </c>
      <c r="CA41" s="2" t="s">
        <v>476</v>
      </c>
      <c r="CB41" s="2">
        <v>0</v>
      </c>
      <c r="CC41" s="2">
        <v>0</v>
      </c>
      <c r="CD41" s="2" t="s">
        <v>476</v>
      </c>
      <c r="CE41" s="2">
        <v>0</v>
      </c>
      <c r="CF41" s="2">
        <v>0</v>
      </c>
      <c r="CG41" s="2" t="s">
        <v>476</v>
      </c>
      <c r="CH41" s="2">
        <v>0</v>
      </c>
      <c r="CI41" s="2">
        <v>0</v>
      </c>
      <c r="CJ41" s="2" t="s">
        <v>476</v>
      </c>
      <c r="CK41" s="2">
        <v>0</v>
      </c>
      <c r="CL41" s="2">
        <v>0</v>
      </c>
      <c r="CM41" s="2" t="s">
        <v>476</v>
      </c>
      <c r="CN41" s="2">
        <v>0</v>
      </c>
      <c r="CO41" s="2">
        <v>0</v>
      </c>
      <c r="CP41" s="2" t="s">
        <v>476</v>
      </c>
      <c r="CQ41" s="2">
        <v>0</v>
      </c>
      <c r="CR41" s="2">
        <v>0</v>
      </c>
      <c r="CS41" s="2" t="s">
        <v>476</v>
      </c>
      <c r="CT41" s="2">
        <v>0</v>
      </c>
      <c r="CU41" s="2">
        <v>0</v>
      </c>
      <c r="CV41" s="2" t="s">
        <v>476</v>
      </c>
      <c r="CW41" s="2">
        <v>0</v>
      </c>
      <c r="CX41" s="2">
        <v>0</v>
      </c>
      <c r="CY41" s="2" t="s">
        <v>476</v>
      </c>
      <c r="CZ41" s="2">
        <v>0</v>
      </c>
      <c r="DA41" s="2">
        <v>0</v>
      </c>
      <c r="DB41" s="2" t="s">
        <v>476</v>
      </c>
      <c r="DC41" s="2">
        <v>0</v>
      </c>
      <c r="DD41" s="2">
        <v>0</v>
      </c>
      <c r="DE41" s="2" t="s">
        <v>476</v>
      </c>
      <c r="DF41" s="2">
        <v>0</v>
      </c>
    </row>
    <row r="42" spans="1:110">
      <c r="A42" s="2"/>
      <c r="B42" s="2" t="s">
        <v>476</v>
      </c>
      <c r="C42" s="2" t="s">
        <v>476</v>
      </c>
      <c r="D42" s="2" t="s">
        <v>476</v>
      </c>
      <c r="E42" s="2">
        <v>0</v>
      </c>
      <c r="F42" s="2">
        <v>0</v>
      </c>
      <c r="G42" s="2" t="s">
        <v>476</v>
      </c>
      <c r="H42" s="2">
        <v>0</v>
      </c>
      <c r="I42" s="2">
        <v>0</v>
      </c>
      <c r="J42" s="2" t="s">
        <v>476</v>
      </c>
      <c r="K42" s="2">
        <v>0</v>
      </c>
      <c r="L42" s="2">
        <v>0</v>
      </c>
      <c r="M42" s="2" t="s">
        <v>476</v>
      </c>
      <c r="N42" s="2">
        <v>0</v>
      </c>
      <c r="O42" s="2">
        <v>0</v>
      </c>
      <c r="P42" s="2" t="s">
        <v>476</v>
      </c>
      <c r="Q42" s="2">
        <v>0</v>
      </c>
      <c r="R42" s="2">
        <v>0</v>
      </c>
      <c r="S42" s="2" t="s">
        <v>476</v>
      </c>
      <c r="T42" s="2">
        <v>0</v>
      </c>
      <c r="U42" s="2">
        <v>0</v>
      </c>
      <c r="V42" s="2" t="s">
        <v>476</v>
      </c>
      <c r="W42" s="2">
        <v>0</v>
      </c>
      <c r="X42" s="2">
        <v>0</v>
      </c>
      <c r="Y42" s="2" t="s">
        <v>476</v>
      </c>
      <c r="Z42" s="2">
        <v>0</v>
      </c>
      <c r="AA42" s="2">
        <v>0</v>
      </c>
      <c r="AB42" s="2" t="s">
        <v>476</v>
      </c>
      <c r="AC42" s="2">
        <v>0</v>
      </c>
      <c r="AD42" s="2">
        <v>0</v>
      </c>
      <c r="AE42" s="2" t="s">
        <v>476</v>
      </c>
      <c r="AF42" s="2">
        <v>0</v>
      </c>
      <c r="AG42" s="2">
        <v>0</v>
      </c>
      <c r="AH42" s="2" t="s">
        <v>476</v>
      </c>
      <c r="AI42" s="2">
        <v>0</v>
      </c>
      <c r="AJ42" s="2">
        <v>0</v>
      </c>
      <c r="AK42" s="2" t="s">
        <v>476</v>
      </c>
      <c r="AL42" s="2">
        <v>0</v>
      </c>
      <c r="AM42" s="2">
        <v>0</v>
      </c>
      <c r="AN42" s="2" t="s">
        <v>476</v>
      </c>
      <c r="AO42" s="2">
        <v>0</v>
      </c>
      <c r="AP42" s="2">
        <v>0</v>
      </c>
      <c r="AQ42" s="2" t="s">
        <v>476</v>
      </c>
      <c r="AR42" s="2">
        <v>0</v>
      </c>
      <c r="AS42" s="2">
        <v>0</v>
      </c>
      <c r="AT42" s="2" t="s">
        <v>476</v>
      </c>
      <c r="AU42" s="2">
        <v>0</v>
      </c>
      <c r="AV42" s="2">
        <v>0</v>
      </c>
      <c r="AW42" s="2" t="s">
        <v>476</v>
      </c>
      <c r="AX42" s="2">
        <v>0</v>
      </c>
      <c r="AY42" s="2">
        <v>0</v>
      </c>
      <c r="AZ42" s="2" t="s">
        <v>476</v>
      </c>
      <c r="BA42" s="2">
        <v>0</v>
      </c>
      <c r="BB42" s="2">
        <v>0</v>
      </c>
      <c r="BC42" s="2" t="s">
        <v>476</v>
      </c>
      <c r="BD42" s="2">
        <v>0</v>
      </c>
      <c r="BE42" s="2">
        <v>0</v>
      </c>
      <c r="BF42" s="2" t="s">
        <v>476</v>
      </c>
      <c r="BG42" s="2">
        <v>0</v>
      </c>
      <c r="BH42" s="2">
        <v>0</v>
      </c>
      <c r="BI42" s="2" t="s">
        <v>476</v>
      </c>
      <c r="BJ42" s="2">
        <v>0</v>
      </c>
      <c r="BK42" s="2">
        <v>0</v>
      </c>
      <c r="BL42" s="2" t="s">
        <v>476</v>
      </c>
      <c r="BM42" s="2">
        <v>0</v>
      </c>
      <c r="BN42" s="2">
        <v>0</v>
      </c>
      <c r="BO42" s="2" t="s">
        <v>476</v>
      </c>
      <c r="BP42" s="2">
        <v>0</v>
      </c>
      <c r="BQ42" s="2">
        <v>0</v>
      </c>
      <c r="BR42" s="2" t="s">
        <v>476</v>
      </c>
      <c r="BS42" s="2">
        <v>0</v>
      </c>
      <c r="BT42" s="2">
        <v>0</v>
      </c>
      <c r="BU42" s="2" t="s">
        <v>476</v>
      </c>
      <c r="BV42" s="2">
        <v>0</v>
      </c>
      <c r="BW42" s="2">
        <v>0</v>
      </c>
      <c r="BX42" s="2" t="s">
        <v>476</v>
      </c>
      <c r="BY42" s="2">
        <v>0</v>
      </c>
      <c r="BZ42" s="2">
        <v>0</v>
      </c>
      <c r="CA42" s="2" t="s">
        <v>476</v>
      </c>
      <c r="CB42" s="2">
        <v>0</v>
      </c>
      <c r="CC42" s="2">
        <v>0</v>
      </c>
      <c r="CD42" s="2" t="s">
        <v>476</v>
      </c>
      <c r="CE42" s="2">
        <v>0</v>
      </c>
      <c r="CF42" s="2">
        <v>0</v>
      </c>
      <c r="CG42" s="2" t="s">
        <v>476</v>
      </c>
      <c r="CH42" s="2">
        <v>0</v>
      </c>
      <c r="CI42" s="2">
        <v>0</v>
      </c>
      <c r="CJ42" s="2" t="s">
        <v>476</v>
      </c>
      <c r="CK42" s="2">
        <v>0</v>
      </c>
      <c r="CL42" s="2">
        <v>0</v>
      </c>
      <c r="CM42" s="2" t="s">
        <v>476</v>
      </c>
      <c r="CN42" s="2">
        <v>0</v>
      </c>
      <c r="CO42" s="2">
        <v>0</v>
      </c>
      <c r="CP42" s="2" t="s">
        <v>476</v>
      </c>
      <c r="CQ42" s="2">
        <v>0</v>
      </c>
      <c r="CR42" s="2">
        <v>0</v>
      </c>
      <c r="CS42" s="2" t="s">
        <v>476</v>
      </c>
      <c r="CT42" s="2">
        <v>0</v>
      </c>
      <c r="CU42" s="2">
        <v>0</v>
      </c>
      <c r="CV42" s="2" t="s">
        <v>476</v>
      </c>
      <c r="CW42" s="2">
        <v>0</v>
      </c>
      <c r="CX42" s="2">
        <v>0</v>
      </c>
      <c r="CY42" s="2" t="s">
        <v>476</v>
      </c>
      <c r="CZ42" s="2">
        <v>0</v>
      </c>
      <c r="DA42" s="2">
        <v>0</v>
      </c>
      <c r="DB42" s="2" t="s">
        <v>476</v>
      </c>
      <c r="DC42" s="2">
        <v>0</v>
      </c>
      <c r="DD42" s="2">
        <v>0</v>
      </c>
      <c r="DE42" s="2" t="s">
        <v>476</v>
      </c>
      <c r="DF42" s="2">
        <v>0</v>
      </c>
    </row>
    <row r="43" spans="1:110">
      <c r="A43" s="2"/>
      <c r="B43" s="2" t="s">
        <v>476</v>
      </c>
      <c r="C43" s="2" t="s">
        <v>476</v>
      </c>
      <c r="D43" s="2" t="s">
        <v>476</v>
      </c>
      <c r="E43" s="2">
        <v>0</v>
      </c>
      <c r="F43" s="2">
        <v>0</v>
      </c>
      <c r="G43" s="2" t="s">
        <v>476</v>
      </c>
      <c r="H43" s="2">
        <v>0</v>
      </c>
      <c r="I43" s="2">
        <v>0</v>
      </c>
      <c r="J43" s="2" t="s">
        <v>476</v>
      </c>
      <c r="K43" s="2">
        <v>0</v>
      </c>
      <c r="L43" s="2">
        <v>0</v>
      </c>
      <c r="M43" s="2" t="s">
        <v>476</v>
      </c>
      <c r="N43" s="2">
        <v>0</v>
      </c>
      <c r="O43" s="2">
        <v>0</v>
      </c>
      <c r="P43" s="2" t="s">
        <v>476</v>
      </c>
      <c r="Q43" s="2">
        <v>0</v>
      </c>
      <c r="R43" s="2">
        <v>0</v>
      </c>
      <c r="S43" s="2" t="s">
        <v>476</v>
      </c>
      <c r="T43" s="2">
        <v>0</v>
      </c>
      <c r="U43" s="2">
        <v>0</v>
      </c>
      <c r="V43" s="2" t="s">
        <v>476</v>
      </c>
      <c r="W43" s="2">
        <v>0</v>
      </c>
      <c r="X43" s="2">
        <v>0</v>
      </c>
      <c r="Y43" s="2" t="s">
        <v>476</v>
      </c>
      <c r="Z43" s="2">
        <v>0</v>
      </c>
      <c r="AA43" s="2">
        <v>0</v>
      </c>
      <c r="AB43" s="2" t="s">
        <v>476</v>
      </c>
      <c r="AC43" s="2">
        <v>0</v>
      </c>
      <c r="AD43" s="2">
        <v>0</v>
      </c>
      <c r="AE43" s="2" t="s">
        <v>476</v>
      </c>
      <c r="AF43" s="2">
        <v>0</v>
      </c>
      <c r="AG43" s="2">
        <v>0</v>
      </c>
      <c r="AH43" s="2" t="s">
        <v>476</v>
      </c>
      <c r="AI43" s="2">
        <v>0</v>
      </c>
      <c r="AJ43" s="2">
        <v>0</v>
      </c>
      <c r="AK43" s="2" t="s">
        <v>476</v>
      </c>
      <c r="AL43" s="2">
        <v>0</v>
      </c>
      <c r="AM43" s="2">
        <v>0</v>
      </c>
      <c r="AN43" s="2" t="s">
        <v>476</v>
      </c>
      <c r="AO43" s="2">
        <v>0</v>
      </c>
      <c r="AP43" s="2">
        <v>0</v>
      </c>
      <c r="AQ43" s="2" t="s">
        <v>476</v>
      </c>
      <c r="AR43" s="2">
        <v>0</v>
      </c>
      <c r="AS43" s="2">
        <v>0</v>
      </c>
      <c r="AT43" s="2" t="s">
        <v>476</v>
      </c>
      <c r="AU43" s="2">
        <v>0</v>
      </c>
      <c r="AV43" s="2">
        <v>0</v>
      </c>
      <c r="AW43" s="2" t="s">
        <v>476</v>
      </c>
      <c r="AX43" s="2">
        <v>0</v>
      </c>
      <c r="AY43" s="2">
        <v>0</v>
      </c>
      <c r="AZ43" s="2" t="s">
        <v>476</v>
      </c>
      <c r="BA43" s="2">
        <v>0</v>
      </c>
      <c r="BB43" s="2">
        <v>0</v>
      </c>
      <c r="BC43" s="2" t="s">
        <v>476</v>
      </c>
      <c r="BD43" s="2">
        <v>0</v>
      </c>
      <c r="BE43" s="2">
        <v>0</v>
      </c>
      <c r="BF43" s="2" t="s">
        <v>476</v>
      </c>
      <c r="BG43" s="2">
        <v>0</v>
      </c>
      <c r="BH43" s="2">
        <v>0</v>
      </c>
      <c r="BI43" s="2" t="s">
        <v>476</v>
      </c>
      <c r="BJ43" s="2">
        <v>0</v>
      </c>
      <c r="BK43" s="2">
        <v>0</v>
      </c>
      <c r="BL43" s="2" t="s">
        <v>476</v>
      </c>
      <c r="BM43" s="2">
        <v>0</v>
      </c>
      <c r="BN43" s="2">
        <v>0</v>
      </c>
      <c r="BO43" s="2" t="s">
        <v>476</v>
      </c>
      <c r="BP43" s="2">
        <v>0</v>
      </c>
      <c r="BQ43" s="2">
        <v>0</v>
      </c>
      <c r="BR43" s="2" t="s">
        <v>476</v>
      </c>
      <c r="BS43" s="2">
        <v>0</v>
      </c>
      <c r="BT43" s="2">
        <v>0</v>
      </c>
      <c r="BU43" s="2" t="s">
        <v>476</v>
      </c>
      <c r="BV43" s="2">
        <v>0</v>
      </c>
      <c r="BW43" s="2">
        <v>0</v>
      </c>
      <c r="BX43" s="2" t="s">
        <v>476</v>
      </c>
      <c r="BY43" s="2">
        <v>0</v>
      </c>
      <c r="BZ43" s="2">
        <v>0</v>
      </c>
      <c r="CA43" s="2" t="s">
        <v>476</v>
      </c>
      <c r="CB43" s="2">
        <v>0</v>
      </c>
      <c r="CC43" s="2">
        <v>0</v>
      </c>
      <c r="CD43" s="2" t="s">
        <v>476</v>
      </c>
      <c r="CE43" s="2">
        <v>0</v>
      </c>
      <c r="CF43" s="2">
        <v>0</v>
      </c>
      <c r="CG43" s="2" t="s">
        <v>476</v>
      </c>
      <c r="CH43" s="2">
        <v>0</v>
      </c>
      <c r="CI43" s="2">
        <v>0</v>
      </c>
      <c r="CJ43" s="2" t="s">
        <v>476</v>
      </c>
      <c r="CK43" s="2">
        <v>0</v>
      </c>
      <c r="CL43" s="2">
        <v>0</v>
      </c>
      <c r="CM43" s="2" t="s">
        <v>476</v>
      </c>
      <c r="CN43" s="2">
        <v>0</v>
      </c>
      <c r="CO43" s="2">
        <v>0</v>
      </c>
      <c r="CP43" s="2" t="s">
        <v>476</v>
      </c>
      <c r="CQ43" s="2">
        <v>0</v>
      </c>
      <c r="CR43" s="2">
        <v>0</v>
      </c>
      <c r="CS43" s="2" t="s">
        <v>476</v>
      </c>
      <c r="CT43" s="2">
        <v>0</v>
      </c>
      <c r="CU43" s="2">
        <v>0</v>
      </c>
      <c r="CV43" s="2" t="s">
        <v>476</v>
      </c>
      <c r="CW43" s="2">
        <v>0</v>
      </c>
      <c r="CX43" s="2">
        <v>0</v>
      </c>
      <c r="CY43" s="2" t="s">
        <v>476</v>
      </c>
      <c r="CZ43" s="2">
        <v>0</v>
      </c>
      <c r="DA43" s="2">
        <v>0</v>
      </c>
      <c r="DB43" s="2" t="s">
        <v>476</v>
      </c>
      <c r="DC43" s="2">
        <v>0</v>
      </c>
      <c r="DD43" s="2">
        <v>0</v>
      </c>
      <c r="DE43" s="2" t="s">
        <v>476</v>
      </c>
      <c r="DF43" s="2">
        <v>0</v>
      </c>
    </row>
    <row r="44" spans="1:110">
      <c r="A44" s="2"/>
      <c r="B44" s="2" t="s">
        <v>476</v>
      </c>
      <c r="C44" s="2" t="s">
        <v>476</v>
      </c>
      <c r="D44" s="2" t="s">
        <v>476</v>
      </c>
      <c r="E44" s="2">
        <v>0</v>
      </c>
      <c r="F44" s="2">
        <v>0</v>
      </c>
      <c r="G44" s="2" t="s">
        <v>476</v>
      </c>
      <c r="H44" s="2">
        <v>0</v>
      </c>
      <c r="I44" s="2">
        <v>0</v>
      </c>
      <c r="J44" s="2" t="s">
        <v>476</v>
      </c>
      <c r="K44" s="2">
        <v>0</v>
      </c>
      <c r="L44" s="2">
        <v>0</v>
      </c>
      <c r="M44" s="2" t="s">
        <v>476</v>
      </c>
      <c r="N44" s="2">
        <v>0</v>
      </c>
      <c r="O44" s="2">
        <v>0</v>
      </c>
      <c r="P44" s="2" t="s">
        <v>476</v>
      </c>
      <c r="Q44" s="2">
        <v>0</v>
      </c>
      <c r="R44" s="2">
        <v>0</v>
      </c>
      <c r="S44" s="2" t="s">
        <v>476</v>
      </c>
      <c r="T44" s="2">
        <v>0</v>
      </c>
      <c r="U44" s="2">
        <v>0</v>
      </c>
      <c r="V44" s="2" t="s">
        <v>476</v>
      </c>
      <c r="W44" s="2">
        <v>0</v>
      </c>
      <c r="X44" s="2">
        <v>0</v>
      </c>
      <c r="Y44" s="2" t="s">
        <v>476</v>
      </c>
      <c r="Z44" s="2">
        <v>0</v>
      </c>
      <c r="AA44" s="2">
        <v>0</v>
      </c>
      <c r="AB44" s="2" t="s">
        <v>476</v>
      </c>
      <c r="AC44" s="2">
        <v>0</v>
      </c>
      <c r="AD44" s="2">
        <v>0</v>
      </c>
      <c r="AE44" s="2" t="s">
        <v>476</v>
      </c>
      <c r="AF44" s="2">
        <v>0</v>
      </c>
      <c r="AG44" s="2">
        <v>0</v>
      </c>
      <c r="AH44" s="2" t="s">
        <v>476</v>
      </c>
      <c r="AI44" s="2">
        <v>0</v>
      </c>
      <c r="AJ44" s="2">
        <v>0</v>
      </c>
      <c r="AK44" s="2" t="s">
        <v>476</v>
      </c>
      <c r="AL44" s="2">
        <v>0</v>
      </c>
      <c r="AM44" s="2">
        <v>0</v>
      </c>
      <c r="AN44" s="2" t="s">
        <v>476</v>
      </c>
      <c r="AO44" s="2">
        <v>0</v>
      </c>
      <c r="AP44" s="2">
        <v>0</v>
      </c>
      <c r="AQ44" s="2" t="s">
        <v>476</v>
      </c>
      <c r="AR44" s="2">
        <v>0</v>
      </c>
      <c r="AS44" s="2">
        <v>0</v>
      </c>
      <c r="AT44" s="2" t="s">
        <v>476</v>
      </c>
      <c r="AU44" s="2">
        <v>0</v>
      </c>
      <c r="AV44" s="2">
        <v>0</v>
      </c>
      <c r="AW44" s="2" t="s">
        <v>476</v>
      </c>
      <c r="AX44" s="2">
        <v>0</v>
      </c>
      <c r="AY44" s="2">
        <v>0</v>
      </c>
      <c r="AZ44" s="2" t="s">
        <v>476</v>
      </c>
      <c r="BA44" s="2">
        <v>0</v>
      </c>
      <c r="BB44" s="2">
        <v>0</v>
      </c>
      <c r="BC44" s="2" t="s">
        <v>476</v>
      </c>
      <c r="BD44" s="2">
        <v>0</v>
      </c>
      <c r="BE44" s="2">
        <v>0</v>
      </c>
      <c r="BF44" s="2" t="s">
        <v>476</v>
      </c>
      <c r="BG44" s="2">
        <v>0</v>
      </c>
      <c r="BH44" s="2">
        <v>0</v>
      </c>
      <c r="BI44" s="2" t="s">
        <v>476</v>
      </c>
      <c r="BJ44" s="2">
        <v>0</v>
      </c>
      <c r="BK44" s="2">
        <v>0</v>
      </c>
      <c r="BL44" s="2" t="s">
        <v>476</v>
      </c>
      <c r="BM44" s="2">
        <v>0</v>
      </c>
      <c r="BN44" s="2">
        <v>0</v>
      </c>
      <c r="BO44" s="2" t="s">
        <v>476</v>
      </c>
      <c r="BP44" s="2">
        <v>0</v>
      </c>
      <c r="BQ44" s="2">
        <v>0</v>
      </c>
      <c r="BR44" s="2" t="s">
        <v>476</v>
      </c>
      <c r="BS44" s="2">
        <v>0</v>
      </c>
      <c r="BT44" s="2">
        <v>0</v>
      </c>
      <c r="BU44" s="2" t="s">
        <v>476</v>
      </c>
      <c r="BV44" s="2">
        <v>0</v>
      </c>
      <c r="BW44" s="2">
        <v>0</v>
      </c>
      <c r="BX44" s="2" t="s">
        <v>476</v>
      </c>
      <c r="BY44" s="2">
        <v>0</v>
      </c>
      <c r="BZ44" s="2">
        <v>0</v>
      </c>
      <c r="CA44" s="2" t="s">
        <v>476</v>
      </c>
      <c r="CB44" s="2">
        <v>0</v>
      </c>
      <c r="CC44" s="2">
        <v>0</v>
      </c>
      <c r="CD44" s="2" t="s">
        <v>476</v>
      </c>
      <c r="CE44" s="2">
        <v>0</v>
      </c>
      <c r="CF44" s="2">
        <v>0</v>
      </c>
      <c r="CG44" s="2" t="s">
        <v>476</v>
      </c>
      <c r="CH44" s="2">
        <v>0</v>
      </c>
      <c r="CI44" s="2">
        <v>0</v>
      </c>
      <c r="CJ44" s="2" t="s">
        <v>476</v>
      </c>
      <c r="CK44" s="2">
        <v>0</v>
      </c>
      <c r="CL44" s="2">
        <v>0</v>
      </c>
      <c r="CM44" s="2" t="s">
        <v>476</v>
      </c>
      <c r="CN44" s="2">
        <v>0</v>
      </c>
      <c r="CO44" s="2">
        <v>0</v>
      </c>
      <c r="CP44" s="2" t="s">
        <v>476</v>
      </c>
      <c r="CQ44" s="2">
        <v>0</v>
      </c>
      <c r="CR44" s="2">
        <v>0</v>
      </c>
      <c r="CS44" s="2" t="s">
        <v>476</v>
      </c>
      <c r="CT44" s="2">
        <v>0</v>
      </c>
      <c r="CU44" s="2">
        <v>0</v>
      </c>
      <c r="CV44" s="2" t="s">
        <v>476</v>
      </c>
      <c r="CW44" s="2">
        <v>0</v>
      </c>
      <c r="CX44" s="2">
        <v>0</v>
      </c>
      <c r="CY44" s="2" t="s">
        <v>476</v>
      </c>
      <c r="CZ44" s="2">
        <v>0</v>
      </c>
      <c r="DA44" s="2">
        <v>0</v>
      </c>
      <c r="DB44" s="2" t="s">
        <v>476</v>
      </c>
      <c r="DC44" s="2">
        <v>0</v>
      </c>
      <c r="DD44" s="2">
        <v>0</v>
      </c>
      <c r="DE44" s="2" t="s">
        <v>476</v>
      </c>
      <c r="DF44" s="2">
        <v>0</v>
      </c>
    </row>
    <row r="45" spans="1:110">
      <c r="A45" s="2"/>
      <c r="B45" s="2" t="s">
        <v>476</v>
      </c>
      <c r="C45" s="2" t="s">
        <v>476</v>
      </c>
      <c r="D45" s="2" t="s">
        <v>476</v>
      </c>
      <c r="E45" s="2">
        <v>0</v>
      </c>
      <c r="F45" s="2">
        <v>0</v>
      </c>
      <c r="G45" s="2" t="s">
        <v>476</v>
      </c>
      <c r="H45" s="2">
        <v>0</v>
      </c>
      <c r="I45" s="2">
        <v>0</v>
      </c>
      <c r="J45" s="2" t="s">
        <v>476</v>
      </c>
      <c r="K45" s="2">
        <v>0</v>
      </c>
      <c r="L45" s="2">
        <v>0</v>
      </c>
      <c r="M45" s="2" t="s">
        <v>476</v>
      </c>
      <c r="N45" s="2">
        <v>0</v>
      </c>
      <c r="O45" s="2">
        <v>0</v>
      </c>
      <c r="P45" s="2" t="s">
        <v>476</v>
      </c>
      <c r="Q45" s="2">
        <v>0</v>
      </c>
      <c r="R45" s="2">
        <v>0</v>
      </c>
      <c r="S45" s="2" t="s">
        <v>476</v>
      </c>
      <c r="T45" s="2">
        <v>0</v>
      </c>
      <c r="U45" s="2">
        <v>0</v>
      </c>
      <c r="V45" s="2" t="s">
        <v>476</v>
      </c>
      <c r="W45" s="2">
        <v>0</v>
      </c>
      <c r="X45" s="2">
        <v>0</v>
      </c>
      <c r="Y45" s="2" t="s">
        <v>476</v>
      </c>
      <c r="Z45" s="2">
        <v>0</v>
      </c>
      <c r="AA45" s="2">
        <v>0</v>
      </c>
      <c r="AB45" s="2" t="s">
        <v>476</v>
      </c>
      <c r="AC45" s="2">
        <v>0</v>
      </c>
      <c r="AD45" s="2">
        <v>0</v>
      </c>
      <c r="AE45" s="2" t="s">
        <v>476</v>
      </c>
      <c r="AF45" s="2">
        <v>0</v>
      </c>
      <c r="AG45" s="2">
        <v>0</v>
      </c>
      <c r="AH45" s="2" t="s">
        <v>476</v>
      </c>
      <c r="AI45" s="2">
        <v>0</v>
      </c>
      <c r="AJ45" s="2">
        <v>0</v>
      </c>
      <c r="AK45" s="2" t="s">
        <v>476</v>
      </c>
      <c r="AL45" s="2">
        <v>0</v>
      </c>
      <c r="AM45" s="2">
        <v>0</v>
      </c>
      <c r="AN45" s="2" t="s">
        <v>476</v>
      </c>
      <c r="AO45" s="2">
        <v>0</v>
      </c>
      <c r="AP45" s="2">
        <v>0</v>
      </c>
      <c r="AQ45" s="2" t="s">
        <v>476</v>
      </c>
      <c r="AR45" s="2">
        <v>0</v>
      </c>
      <c r="AS45" s="2">
        <v>0</v>
      </c>
      <c r="AT45" s="2" t="s">
        <v>476</v>
      </c>
      <c r="AU45" s="2">
        <v>0</v>
      </c>
      <c r="AV45" s="2">
        <v>0</v>
      </c>
      <c r="AW45" s="2" t="s">
        <v>476</v>
      </c>
      <c r="AX45" s="2">
        <v>0</v>
      </c>
      <c r="AY45" s="2">
        <v>0</v>
      </c>
      <c r="AZ45" s="2" t="s">
        <v>476</v>
      </c>
      <c r="BA45" s="2">
        <v>0</v>
      </c>
      <c r="BB45" s="2">
        <v>0</v>
      </c>
      <c r="BC45" s="2" t="s">
        <v>476</v>
      </c>
      <c r="BD45" s="2">
        <v>0</v>
      </c>
      <c r="BE45" s="2">
        <v>0</v>
      </c>
      <c r="BF45" s="2" t="s">
        <v>476</v>
      </c>
      <c r="BG45" s="2">
        <v>0</v>
      </c>
      <c r="BH45" s="2">
        <v>0</v>
      </c>
      <c r="BI45" s="2" t="s">
        <v>476</v>
      </c>
      <c r="BJ45" s="2">
        <v>0</v>
      </c>
      <c r="BK45" s="2">
        <v>0</v>
      </c>
      <c r="BL45" s="2" t="s">
        <v>476</v>
      </c>
      <c r="BM45" s="2">
        <v>0</v>
      </c>
      <c r="BN45" s="2">
        <v>0</v>
      </c>
      <c r="BO45" s="2" t="s">
        <v>476</v>
      </c>
      <c r="BP45" s="2">
        <v>0</v>
      </c>
      <c r="BQ45" s="2">
        <v>0</v>
      </c>
      <c r="BR45" s="2" t="s">
        <v>476</v>
      </c>
      <c r="BS45" s="2">
        <v>0</v>
      </c>
      <c r="BT45" s="2">
        <v>0</v>
      </c>
      <c r="BU45" s="2" t="s">
        <v>476</v>
      </c>
      <c r="BV45" s="2">
        <v>0</v>
      </c>
      <c r="BW45" s="2">
        <v>0</v>
      </c>
      <c r="BX45" s="2" t="s">
        <v>476</v>
      </c>
      <c r="BY45" s="2">
        <v>0</v>
      </c>
      <c r="BZ45" s="2">
        <v>0</v>
      </c>
      <c r="CA45" s="2" t="s">
        <v>476</v>
      </c>
      <c r="CB45" s="2">
        <v>0</v>
      </c>
      <c r="CC45" s="2">
        <v>0</v>
      </c>
      <c r="CD45" s="2" t="s">
        <v>476</v>
      </c>
      <c r="CE45" s="2">
        <v>0</v>
      </c>
      <c r="CF45" s="2">
        <v>0</v>
      </c>
      <c r="CG45" s="2" t="s">
        <v>476</v>
      </c>
      <c r="CH45" s="2">
        <v>0</v>
      </c>
      <c r="CI45" s="2">
        <v>0</v>
      </c>
      <c r="CJ45" s="2" t="s">
        <v>476</v>
      </c>
      <c r="CK45" s="2">
        <v>0</v>
      </c>
      <c r="CL45" s="2">
        <v>0</v>
      </c>
      <c r="CM45" s="2" t="s">
        <v>476</v>
      </c>
      <c r="CN45" s="2">
        <v>0</v>
      </c>
      <c r="CO45" s="2">
        <v>0</v>
      </c>
      <c r="CP45" s="2" t="s">
        <v>476</v>
      </c>
      <c r="CQ45" s="2">
        <v>0</v>
      </c>
      <c r="CR45" s="2">
        <v>0</v>
      </c>
      <c r="CS45" s="2" t="s">
        <v>476</v>
      </c>
      <c r="CT45" s="2">
        <v>0</v>
      </c>
      <c r="CU45" s="2">
        <v>0</v>
      </c>
      <c r="CV45" s="2" t="s">
        <v>476</v>
      </c>
      <c r="CW45" s="2">
        <v>0</v>
      </c>
      <c r="CX45" s="2">
        <v>0</v>
      </c>
      <c r="CY45" s="2" t="s">
        <v>476</v>
      </c>
      <c r="CZ45" s="2">
        <v>0</v>
      </c>
      <c r="DA45" s="2">
        <v>0</v>
      </c>
      <c r="DB45" s="2" t="s">
        <v>476</v>
      </c>
      <c r="DC45" s="2">
        <v>0</v>
      </c>
      <c r="DD45" s="2">
        <v>0</v>
      </c>
      <c r="DE45" s="2" t="s">
        <v>476</v>
      </c>
      <c r="DF45" s="2">
        <v>0</v>
      </c>
    </row>
    <row r="46" spans="1:110">
      <c r="A46" s="2"/>
      <c r="B46" s="2" t="s">
        <v>476</v>
      </c>
      <c r="C46" s="2" t="s">
        <v>476</v>
      </c>
      <c r="D46" s="2" t="s">
        <v>476</v>
      </c>
      <c r="E46" s="2">
        <v>0</v>
      </c>
      <c r="F46" s="2">
        <v>0</v>
      </c>
      <c r="G46" s="2" t="s">
        <v>476</v>
      </c>
      <c r="H46" s="2">
        <v>0</v>
      </c>
      <c r="I46" s="2">
        <v>0</v>
      </c>
      <c r="J46" s="2" t="s">
        <v>476</v>
      </c>
      <c r="K46" s="2">
        <v>0</v>
      </c>
      <c r="L46" s="2">
        <v>0</v>
      </c>
      <c r="M46" s="2" t="s">
        <v>476</v>
      </c>
      <c r="N46" s="2">
        <v>0</v>
      </c>
      <c r="O46" s="2">
        <v>0</v>
      </c>
      <c r="P46" s="2" t="s">
        <v>476</v>
      </c>
      <c r="Q46" s="2">
        <v>0</v>
      </c>
      <c r="R46" s="2">
        <v>0</v>
      </c>
      <c r="S46" s="2" t="s">
        <v>476</v>
      </c>
      <c r="T46" s="2">
        <v>0</v>
      </c>
      <c r="U46" s="2">
        <v>0</v>
      </c>
      <c r="V46" s="2" t="s">
        <v>476</v>
      </c>
      <c r="W46" s="2">
        <v>0</v>
      </c>
      <c r="X46" s="2">
        <v>0</v>
      </c>
      <c r="Y46" s="2" t="s">
        <v>476</v>
      </c>
      <c r="Z46" s="2">
        <v>0</v>
      </c>
      <c r="AA46" s="2">
        <v>0</v>
      </c>
      <c r="AB46" s="2" t="s">
        <v>476</v>
      </c>
      <c r="AC46" s="2">
        <v>0</v>
      </c>
      <c r="AD46" s="2">
        <v>0</v>
      </c>
      <c r="AE46" s="2" t="s">
        <v>476</v>
      </c>
      <c r="AF46" s="2">
        <v>0</v>
      </c>
      <c r="AG46" s="2">
        <v>0</v>
      </c>
      <c r="AH46" s="2" t="s">
        <v>476</v>
      </c>
      <c r="AI46" s="2">
        <v>0</v>
      </c>
      <c r="AJ46" s="2">
        <v>0</v>
      </c>
      <c r="AK46" s="2" t="s">
        <v>476</v>
      </c>
      <c r="AL46" s="2">
        <v>0</v>
      </c>
      <c r="AM46" s="2">
        <v>0</v>
      </c>
      <c r="AN46" s="2" t="s">
        <v>476</v>
      </c>
      <c r="AO46" s="2">
        <v>0</v>
      </c>
      <c r="AP46" s="2">
        <v>0</v>
      </c>
      <c r="AQ46" s="2" t="s">
        <v>476</v>
      </c>
      <c r="AR46" s="2">
        <v>0</v>
      </c>
      <c r="AS46" s="2">
        <v>0</v>
      </c>
      <c r="AT46" s="2" t="s">
        <v>476</v>
      </c>
      <c r="AU46" s="2">
        <v>0</v>
      </c>
      <c r="AV46" s="2">
        <v>0</v>
      </c>
      <c r="AW46" s="2" t="s">
        <v>476</v>
      </c>
      <c r="AX46" s="2">
        <v>0</v>
      </c>
      <c r="AY46" s="2">
        <v>0</v>
      </c>
      <c r="AZ46" s="2" t="s">
        <v>476</v>
      </c>
      <c r="BA46" s="2">
        <v>0</v>
      </c>
      <c r="BB46" s="2">
        <v>0</v>
      </c>
      <c r="BC46" s="2" t="s">
        <v>476</v>
      </c>
      <c r="BD46" s="2">
        <v>0</v>
      </c>
      <c r="BE46" s="2">
        <v>0</v>
      </c>
      <c r="BF46" s="2" t="s">
        <v>476</v>
      </c>
      <c r="BG46" s="2">
        <v>0</v>
      </c>
      <c r="BH46" s="2">
        <v>0</v>
      </c>
      <c r="BI46" s="2" t="s">
        <v>476</v>
      </c>
      <c r="BJ46" s="2">
        <v>0</v>
      </c>
      <c r="BK46" s="2">
        <v>0</v>
      </c>
      <c r="BL46" s="2" t="s">
        <v>476</v>
      </c>
      <c r="BM46" s="2">
        <v>0</v>
      </c>
      <c r="BN46" s="2">
        <v>0</v>
      </c>
      <c r="BO46" s="2" t="s">
        <v>476</v>
      </c>
      <c r="BP46" s="2">
        <v>0</v>
      </c>
      <c r="BQ46" s="2">
        <v>0</v>
      </c>
      <c r="BR46" s="2" t="s">
        <v>476</v>
      </c>
      <c r="BS46" s="2">
        <v>0</v>
      </c>
      <c r="BT46" s="2">
        <v>0</v>
      </c>
      <c r="BU46" s="2" t="s">
        <v>476</v>
      </c>
      <c r="BV46" s="2">
        <v>0</v>
      </c>
      <c r="BW46" s="2">
        <v>0</v>
      </c>
      <c r="BX46" s="2" t="s">
        <v>476</v>
      </c>
      <c r="BY46" s="2">
        <v>0</v>
      </c>
      <c r="BZ46" s="2">
        <v>0</v>
      </c>
      <c r="CA46" s="2" t="s">
        <v>476</v>
      </c>
      <c r="CB46" s="2">
        <v>0</v>
      </c>
      <c r="CC46" s="2">
        <v>0</v>
      </c>
      <c r="CD46" s="2" t="s">
        <v>476</v>
      </c>
      <c r="CE46" s="2">
        <v>0</v>
      </c>
      <c r="CF46" s="2">
        <v>0</v>
      </c>
      <c r="CG46" s="2" t="s">
        <v>476</v>
      </c>
      <c r="CH46" s="2">
        <v>0</v>
      </c>
      <c r="CI46" s="2">
        <v>0</v>
      </c>
      <c r="CJ46" s="2" t="s">
        <v>476</v>
      </c>
      <c r="CK46" s="2">
        <v>0</v>
      </c>
      <c r="CL46" s="2">
        <v>0</v>
      </c>
      <c r="CM46" s="2" t="s">
        <v>476</v>
      </c>
      <c r="CN46" s="2">
        <v>0</v>
      </c>
      <c r="CO46" s="2">
        <v>0</v>
      </c>
      <c r="CP46" s="2" t="s">
        <v>476</v>
      </c>
      <c r="CQ46" s="2">
        <v>0</v>
      </c>
      <c r="CR46" s="2">
        <v>0</v>
      </c>
      <c r="CS46" s="2" t="s">
        <v>476</v>
      </c>
      <c r="CT46" s="2">
        <v>0</v>
      </c>
      <c r="CU46" s="2">
        <v>0</v>
      </c>
      <c r="CV46" s="2" t="s">
        <v>476</v>
      </c>
      <c r="CW46" s="2">
        <v>0</v>
      </c>
      <c r="CX46" s="2">
        <v>0</v>
      </c>
      <c r="CY46" s="2" t="s">
        <v>476</v>
      </c>
      <c r="CZ46" s="2">
        <v>0</v>
      </c>
      <c r="DA46" s="2">
        <v>0</v>
      </c>
      <c r="DB46" s="2" t="s">
        <v>476</v>
      </c>
      <c r="DC46" s="2">
        <v>0</v>
      </c>
      <c r="DD46" s="2">
        <v>0</v>
      </c>
      <c r="DE46" s="2" t="s">
        <v>476</v>
      </c>
      <c r="DF46" s="2">
        <v>0</v>
      </c>
    </row>
    <row r="47" spans="1:110">
      <c r="A47" s="2"/>
      <c r="B47" s="2" t="s">
        <v>476</v>
      </c>
      <c r="C47" s="2" t="s">
        <v>476</v>
      </c>
      <c r="D47" s="2" t="s">
        <v>476</v>
      </c>
      <c r="E47" s="2">
        <v>0</v>
      </c>
      <c r="F47" s="2">
        <v>0</v>
      </c>
      <c r="G47" s="2" t="s">
        <v>476</v>
      </c>
      <c r="H47" s="2">
        <v>0</v>
      </c>
      <c r="I47" s="2">
        <v>0</v>
      </c>
      <c r="J47" s="2" t="s">
        <v>476</v>
      </c>
      <c r="K47" s="2">
        <v>0</v>
      </c>
      <c r="L47" s="2">
        <v>0</v>
      </c>
      <c r="M47" s="2" t="s">
        <v>476</v>
      </c>
      <c r="N47" s="2">
        <v>0</v>
      </c>
      <c r="O47" s="2">
        <v>0</v>
      </c>
      <c r="P47" s="2" t="s">
        <v>476</v>
      </c>
      <c r="Q47" s="2">
        <v>0</v>
      </c>
      <c r="R47" s="2">
        <v>0</v>
      </c>
      <c r="S47" s="2" t="s">
        <v>476</v>
      </c>
      <c r="T47" s="2">
        <v>0</v>
      </c>
      <c r="U47" s="2">
        <v>0</v>
      </c>
      <c r="V47" s="2" t="s">
        <v>476</v>
      </c>
      <c r="W47" s="2">
        <v>0</v>
      </c>
      <c r="X47" s="2">
        <v>0</v>
      </c>
      <c r="Y47" s="2" t="s">
        <v>476</v>
      </c>
      <c r="Z47" s="2">
        <v>0</v>
      </c>
      <c r="AA47" s="2">
        <v>0</v>
      </c>
      <c r="AB47" s="2" t="s">
        <v>476</v>
      </c>
      <c r="AC47" s="2">
        <v>0</v>
      </c>
      <c r="AD47" s="2">
        <v>0</v>
      </c>
      <c r="AE47" s="2" t="s">
        <v>476</v>
      </c>
      <c r="AF47" s="2">
        <v>0</v>
      </c>
      <c r="AG47" s="2">
        <v>0</v>
      </c>
      <c r="AH47" s="2" t="s">
        <v>476</v>
      </c>
      <c r="AI47" s="2">
        <v>0</v>
      </c>
      <c r="AJ47" s="2">
        <v>0</v>
      </c>
      <c r="AK47" s="2" t="s">
        <v>476</v>
      </c>
      <c r="AL47" s="2">
        <v>0</v>
      </c>
      <c r="AM47" s="2">
        <v>0</v>
      </c>
      <c r="AN47" s="2" t="s">
        <v>476</v>
      </c>
      <c r="AO47" s="2">
        <v>0</v>
      </c>
      <c r="AP47" s="2">
        <v>0</v>
      </c>
      <c r="AQ47" s="2" t="s">
        <v>476</v>
      </c>
      <c r="AR47" s="2">
        <v>0</v>
      </c>
      <c r="AS47" s="2">
        <v>0</v>
      </c>
      <c r="AT47" s="2" t="s">
        <v>476</v>
      </c>
      <c r="AU47" s="2">
        <v>0</v>
      </c>
      <c r="AV47" s="2">
        <v>0</v>
      </c>
      <c r="AW47" s="2" t="s">
        <v>476</v>
      </c>
      <c r="AX47" s="2">
        <v>0</v>
      </c>
      <c r="AY47" s="2">
        <v>0</v>
      </c>
      <c r="AZ47" s="2" t="s">
        <v>476</v>
      </c>
      <c r="BA47" s="2">
        <v>0</v>
      </c>
      <c r="BB47" s="2">
        <v>0</v>
      </c>
      <c r="BC47" s="2" t="s">
        <v>476</v>
      </c>
      <c r="BD47" s="2">
        <v>0</v>
      </c>
      <c r="BE47" s="2">
        <v>0</v>
      </c>
      <c r="BF47" s="2" t="s">
        <v>476</v>
      </c>
      <c r="BG47" s="2">
        <v>0</v>
      </c>
      <c r="BH47" s="2">
        <v>0</v>
      </c>
      <c r="BI47" s="2" t="s">
        <v>476</v>
      </c>
      <c r="BJ47" s="2">
        <v>0</v>
      </c>
      <c r="BK47" s="2">
        <v>0</v>
      </c>
      <c r="BL47" s="2" t="s">
        <v>476</v>
      </c>
      <c r="BM47" s="2">
        <v>0</v>
      </c>
      <c r="BN47" s="2">
        <v>0</v>
      </c>
      <c r="BO47" s="2" t="s">
        <v>476</v>
      </c>
      <c r="BP47" s="2">
        <v>0</v>
      </c>
      <c r="BQ47" s="2">
        <v>0</v>
      </c>
      <c r="BR47" s="2" t="s">
        <v>476</v>
      </c>
      <c r="BS47" s="2">
        <v>0</v>
      </c>
      <c r="BT47" s="2">
        <v>0</v>
      </c>
      <c r="BU47" s="2" t="s">
        <v>476</v>
      </c>
      <c r="BV47" s="2">
        <v>0</v>
      </c>
      <c r="BW47" s="2">
        <v>0</v>
      </c>
      <c r="BX47" s="2" t="s">
        <v>476</v>
      </c>
      <c r="BY47" s="2">
        <v>0</v>
      </c>
      <c r="BZ47" s="2">
        <v>0</v>
      </c>
      <c r="CA47" s="2" t="s">
        <v>476</v>
      </c>
      <c r="CB47" s="2">
        <v>0</v>
      </c>
      <c r="CC47" s="2">
        <v>0</v>
      </c>
      <c r="CD47" s="2" t="s">
        <v>476</v>
      </c>
      <c r="CE47" s="2">
        <v>0</v>
      </c>
      <c r="CF47" s="2">
        <v>0</v>
      </c>
      <c r="CG47" s="2" t="s">
        <v>476</v>
      </c>
      <c r="CH47" s="2">
        <v>0</v>
      </c>
      <c r="CI47" s="2">
        <v>0</v>
      </c>
      <c r="CJ47" s="2" t="s">
        <v>476</v>
      </c>
      <c r="CK47" s="2">
        <v>0</v>
      </c>
      <c r="CL47" s="2">
        <v>0</v>
      </c>
      <c r="CM47" s="2" t="s">
        <v>476</v>
      </c>
      <c r="CN47" s="2">
        <v>0</v>
      </c>
      <c r="CO47" s="2">
        <v>0</v>
      </c>
      <c r="CP47" s="2" t="s">
        <v>476</v>
      </c>
      <c r="CQ47" s="2">
        <v>0</v>
      </c>
      <c r="CR47" s="2">
        <v>0</v>
      </c>
      <c r="CS47" s="2" t="s">
        <v>476</v>
      </c>
      <c r="CT47" s="2">
        <v>0</v>
      </c>
      <c r="CU47" s="2">
        <v>0</v>
      </c>
      <c r="CV47" s="2" t="s">
        <v>476</v>
      </c>
      <c r="CW47" s="2">
        <v>0</v>
      </c>
      <c r="CX47" s="2">
        <v>0</v>
      </c>
      <c r="CY47" s="2" t="s">
        <v>476</v>
      </c>
      <c r="CZ47" s="2">
        <v>0</v>
      </c>
      <c r="DA47" s="2">
        <v>0</v>
      </c>
      <c r="DB47" s="2" t="s">
        <v>476</v>
      </c>
      <c r="DC47" s="2">
        <v>0</v>
      </c>
      <c r="DD47" s="2">
        <v>0</v>
      </c>
      <c r="DE47" s="2" t="s">
        <v>476</v>
      </c>
      <c r="DF47" s="2">
        <v>0</v>
      </c>
    </row>
    <row r="48" spans="1:110">
      <c r="A48" s="98"/>
      <c r="B48" s="98"/>
      <c r="C48" s="98"/>
      <c r="J48" s="1" t="s">
        <v>433</v>
      </c>
    </row>
    <row r="49" spans="3:79">
      <c r="AQ49" s="1" t="s">
        <v>105</v>
      </c>
    </row>
    <row r="50" spans="3:79" s="5" customFormat="1">
      <c r="C50" s="5" t="s">
        <v>297</v>
      </c>
      <c r="D50" s="5" t="s">
        <v>599</v>
      </c>
      <c r="F50" s="5" t="s">
        <v>418</v>
      </c>
      <c r="G50" s="89"/>
      <c r="H50" s="5" t="s">
        <v>385</v>
      </c>
      <c r="J50" s="5" t="s">
        <v>162</v>
      </c>
      <c r="L50" s="5" t="s">
        <v>709</v>
      </c>
      <c r="M50" s="5" t="s">
        <v>338</v>
      </c>
      <c r="N50" s="5" t="s">
        <v>736</v>
      </c>
      <c r="R50" s="5" t="s">
        <v>161</v>
      </c>
      <c r="S50" s="5" t="s">
        <v>684</v>
      </c>
      <c r="T50" s="5" t="s">
        <v>176</v>
      </c>
      <c r="V50" s="5" t="s">
        <v>260</v>
      </c>
      <c r="X50" s="5" t="s">
        <v>528</v>
      </c>
      <c r="AB50" s="5" t="s">
        <v>600</v>
      </c>
      <c r="AC50" s="5" t="s">
        <v>338</v>
      </c>
      <c r="AE50" s="5" t="s">
        <v>102</v>
      </c>
      <c r="AF50" s="5" t="s">
        <v>338</v>
      </c>
      <c r="AH50" s="5" t="s">
        <v>378</v>
      </c>
      <c r="AI50" s="5" t="s">
        <v>338</v>
      </c>
      <c r="AK50" s="5" t="s">
        <v>330</v>
      </c>
      <c r="AL50" s="5" t="s">
        <v>496</v>
      </c>
      <c r="AN50" s="5" t="s">
        <v>223</v>
      </c>
      <c r="AO50" s="5" t="s">
        <v>496</v>
      </c>
      <c r="AQ50" s="5" t="str">
        <f>CHOOSE($L$102,L50,V50)</f>
        <v>【無料】不織袋</v>
      </c>
      <c r="AR50" s="5" t="str">
        <f>CHOOSE($L$102,M50,W50)</f>
        <v>価格</v>
      </c>
      <c r="AS50" s="5" t="str">
        <f>CHOOSE($L$102,N50,X50)</f>
        <v>ラッピング色</v>
      </c>
      <c r="AW50" s="5" t="s">
        <v>383</v>
      </c>
      <c r="AX50" s="5" t="s">
        <v>338</v>
      </c>
      <c r="AZ50" s="169" t="s">
        <v>160</v>
      </c>
      <c r="BA50" s="169" t="s">
        <v>496</v>
      </c>
      <c r="BB50" s="169"/>
      <c r="BL50" s="5" t="s">
        <v>49</v>
      </c>
      <c r="BM50" s="5" t="s">
        <v>338</v>
      </c>
      <c r="BO50" s="5" t="s">
        <v>561</v>
      </c>
      <c r="BP50" s="5" t="s">
        <v>338</v>
      </c>
      <c r="BR50" s="5" t="s">
        <v>436</v>
      </c>
      <c r="CA50" s="5" t="s">
        <v>281</v>
      </c>
    </row>
    <row r="51" spans="3:79" s="4" customFormat="1">
      <c r="C51" s="4" t="s">
        <v>535</v>
      </c>
      <c r="D51" s="4" t="s">
        <v>827</v>
      </c>
      <c r="F51" s="4" t="s">
        <v>402</v>
      </c>
      <c r="G51" s="90"/>
      <c r="H51" s="4" t="s">
        <v>535</v>
      </c>
      <c r="J51" s="4" t="s">
        <v>464</v>
      </c>
      <c r="L51" s="4" t="s">
        <v>711</v>
      </c>
      <c r="M51" s="4">
        <v>0</v>
      </c>
      <c r="N51" s="5" t="str">
        <f>L51</f>
        <v>不織袋・ライトピンク</v>
      </c>
      <c r="R51" s="4" t="s">
        <v>443</v>
      </c>
      <c r="S51" s="4">
        <v>0</v>
      </c>
      <c r="V51" s="4" t="s">
        <v>309</v>
      </c>
      <c r="W51" s="4">
        <v>250</v>
      </c>
      <c r="X51" s="4" t="s">
        <v>288</v>
      </c>
      <c r="AB51" s="4" t="s">
        <v>549</v>
      </c>
      <c r="AC51" s="4">
        <v>0</v>
      </c>
      <c r="AE51" s="4" t="s">
        <v>549</v>
      </c>
      <c r="AF51" s="4">
        <v>0</v>
      </c>
      <c r="AH51" s="4" t="s">
        <v>549</v>
      </c>
      <c r="AI51" s="4">
        <v>0</v>
      </c>
      <c r="AK51" s="4" t="s">
        <v>670</v>
      </c>
      <c r="AL51" s="4">
        <v>0</v>
      </c>
      <c r="AN51" s="4" t="s">
        <v>476</v>
      </c>
      <c r="AO51" s="4">
        <v>0</v>
      </c>
      <c r="AQ51" s="5" t="str">
        <f t="shared" ref="AQ51:AS80" si="0">CHOOSE($L$102,L51,V51)</f>
        <v>不織袋・ライトピンク</v>
      </c>
      <c r="AR51" s="5">
        <f>CHOOSE($L$102,M51,W51)</f>
        <v>0</v>
      </c>
      <c r="AS51" s="5" t="str">
        <f>CHOOSE($L$102,N51,X51)</f>
        <v>不織袋・ライトピンク</v>
      </c>
      <c r="AW51" s="4" t="s">
        <v>253</v>
      </c>
      <c r="AX51" s="4">
        <v>0</v>
      </c>
      <c r="AZ51" s="169" t="s">
        <v>350</v>
      </c>
      <c r="BA51" s="169" t="s">
        <v>350</v>
      </c>
      <c r="BB51" s="169" t="s">
        <v>350</v>
      </c>
      <c r="BL51" s="4" t="s">
        <v>685</v>
      </c>
      <c r="BM51" s="4">
        <v>0</v>
      </c>
      <c r="BO51" s="4" t="s">
        <v>443</v>
      </c>
      <c r="BP51" s="4">
        <v>0</v>
      </c>
      <c r="CA51" s="4" t="s">
        <v>282</v>
      </c>
    </row>
    <row r="52" spans="3:79" s="4" customFormat="1">
      <c r="C52" s="4" t="s">
        <v>441</v>
      </c>
      <c r="D52" s="4" t="s">
        <v>567</v>
      </c>
      <c r="F52" s="4" t="s">
        <v>422</v>
      </c>
      <c r="G52" s="90"/>
      <c r="H52" s="4" t="s">
        <v>276</v>
      </c>
      <c r="J52" s="4" t="s">
        <v>313</v>
      </c>
      <c r="L52" s="4" t="s">
        <v>745</v>
      </c>
      <c r="M52" s="4">
        <v>0</v>
      </c>
      <c r="N52" s="5" t="str">
        <f t="shared" ref="N52:N79" si="1">L52</f>
        <v>不織袋・ピーチピンク</v>
      </c>
      <c r="R52" s="4" t="s">
        <v>833</v>
      </c>
      <c r="S52" s="4">
        <v>110</v>
      </c>
      <c r="T52" s="4" t="s">
        <v>485</v>
      </c>
      <c r="V52" s="4" t="s">
        <v>287</v>
      </c>
      <c r="W52" s="4">
        <v>250</v>
      </c>
      <c r="X52" s="4" t="s">
        <v>166</v>
      </c>
      <c r="AB52" s="4" t="s">
        <v>61</v>
      </c>
      <c r="AC52" s="4">
        <v>0</v>
      </c>
      <c r="AE52" s="4" t="s">
        <v>764</v>
      </c>
      <c r="AF52" s="4">
        <v>0</v>
      </c>
      <c r="AH52" s="4" t="s">
        <v>502</v>
      </c>
      <c r="AI52" s="4">
        <v>990</v>
      </c>
      <c r="AK52" s="4" t="s">
        <v>312</v>
      </c>
      <c r="AL52" s="4">
        <v>0</v>
      </c>
      <c r="AN52" s="4" t="s">
        <v>476</v>
      </c>
      <c r="AO52" s="4">
        <v>0</v>
      </c>
      <c r="AQ52" s="5" t="str">
        <f t="shared" si="0"/>
        <v>不織袋・ピーチピンク</v>
      </c>
      <c r="AR52" s="5">
        <f>CHOOSE($L$102,M52,W52)</f>
        <v>0</v>
      </c>
      <c r="AS52" s="5" t="str">
        <f t="shared" si="0"/>
        <v>不織袋・ピーチピンク</v>
      </c>
      <c r="AW52" s="4" t="s">
        <v>253</v>
      </c>
      <c r="AX52" s="4">
        <v>0</v>
      </c>
      <c r="AZ52" s="169" t="s">
        <v>350</v>
      </c>
      <c r="BA52" s="169" t="s">
        <v>350</v>
      </c>
      <c r="BB52" s="169" t="s">
        <v>350</v>
      </c>
      <c r="BL52" s="4" t="s">
        <v>123</v>
      </c>
      <c r="BM52" s="4">
        <v>990</v>
      </c>
      <c r="BO52" s="4" t="s">
        <v>145</v>
      </c>
      <c r="BP52" s="4">
        <v>1980</v>
      </c>
      <c r="BR52" s="4" t="s">
        <v>146</v>
      </c>
      <c r="CA52" s="4" t="s">
        <v>271</v>
      </c>
    </row>
    <row r="53" spans="3:79" s="4" customFormat="1" ht="15">
      <c r="C53" s="4" t="s">
        <v>751</v>
      </c>
      <c r="D53" s="4" t="s">
        <v>554</v>
      </c>
      <c r="F53" s="4" t="s">
        <v>488</v>
      </c>
      <c r="G53" s="90"/>
      <c r="H53" s="124" t="s">
        <v>758</v>
      </c>
      <c r="J53" s="4" t="s">
        <v>374</v>
      </c>
      <c r="L53" s="4" t="s">
        <v>712</v>
      </c>
      <c r="M53" s="4">
        <v>0</v>
      </c>
      <c r="N53" s="5" t="str">
        <f t="shared" si="1"/>
        <v>不織袋・レッド</v>
      </c>
      <c r="R53" s="4" t="s">
        <v>834</v>
      </c>
      <c r="S53" s="4">
        <v>220</v>
      </c>
      <c r="T53" s="4" t="s">
        <v>486</v>
      </c>
      <c r="V53" s="4" t="s">
        <v>165</v>
      </c>
      <c r="W53" s="4">
        <v>250</v>
      </c>
      <c r="X53" s="4" t="s">
        <v>308</v>
      </c>
      <c r="AB53" s="4" t="s">
        <v>522</v>
      </c>
      <c r="AC53" s="4">
        <v>0</v>
      </c>
      <c r="AE53" s="4" t="s">
        <v>765</v>
      </c>
      <c r="AF53" s="4">
        <v>0</v>
      </c>
      <c r="AH53" s="4" t="s">
        <v>480</v>
      </c>
      <c r="AI53" s="4">
        <v>990</v>
      </c>
      <c r="AK53" s="4" t="s">
        <v>529</v>
      </c>
      <c r="AL53" s="4">
        <v>0</v>
      </c>
      <c r="AN53" s="4" t="s">
        <v>476</v>
      </c>
      <c r="AO53" s="4">
        <v>0</v>
      </c>
      <c r="AQ53" s="5" t="str">
        <f>CHOOSE($L$102,L53,V53)</f>
        <v>不織袋・レッド</v>
      </c>
      <c r="AR53" s="5">
        <f>CHOOSE($L$102,M53,W53)</f>
        <v>0</v>
      </c>
      <c r="AS53" s="5" t="str">
        <f>CHOOSE($L$102,N53,X53)</f>
        <v>不織袋・レッド</v>
      </c>
      <c r="AW53" s="4" t="s">
        <v>253</v>
      </c>
      <c r="AX53" s="4">
        <v>0</v>
      </c>
      <c r="AZ53" s="169" t="s">
        <v>350</v>
      </c>
      <c r="BA53" s="169" t="s">
        <v>350</v>
      </c>
      <c r="BB53" s="169" t="s">
        <v>350</v>
      </c>
      <c r="BL53" s="4" t="s">
        <v>199</v>
      </c>
      <c r="BM53" s="4">
        <v>1980</v>
      </c>
      <c r="BO53" s="4" t="s">
        <v>149</v>
      </c>
      <c r="BP53" s="4">
        <v>1980</v>
      </c>
      <c r="BR53" s="4" t="s">
        <v>150</v>
      </c>
      <c r="CA53" s="4" t="s">
        <v>272</v>
      </c>
    </row>
    <row r="54" spans="3:79" s="4" customFormat="1">
      <c r="C54" s="4" t="s">
        <v>752</v>
      </c>
      <c r="D54" s="136" t="s">
        <v>262</v>
      </c>
      <c r="F54" s="4" t="s">
        <v>489</v>
      </c>
      <c r="G54" s="90"/>
      <c r="H54" s="4" t="s">
        <v>759</v>
      </c>
      <c r="J54" s="4" t="s">
        <v>351</v>
      </c>
      <c r="L54" s="4" t="s">
        <v>713</v>
      </c>
      <c r="M54" s="4">
        <v>0</v>
      </c>
      <c r="N54" s="5" t="str">
        <f t="shared" si="1"/>
        <v>不織袋・ネイビー</v>
      </c>
      <c r="R54" s="4" t="s">
        <v>835</v>
      </c>
      <c r="S54" s="4">
        <v>220</v>
      </c>
      <c r="T54" s="4" t="s">
        <v>437</v>
      </c>
      <c r="V54" s="4" t="s">
        <v>575</v>
      </c>
      <c r="W54" s="4">
        <v>250</v>
      </c>
      <c r="X54" s="4" t="s">
        <v>574</v>
      </c>
      <c r="AB54" s="4" t="s">
        <v>760</v>
      </c>
      <c r="AC54" s="4">
        <v>0</v>
      </c>
      <c r="AE54" s="4" t="s">
        <v>766</v>
      </c>
      <c r="AF54" s="4">
        <v>0</v>
      </c>
      <c r="AH54" s="4" t="s">
        <v>481</v>
      </c>
      <c r="AI54" s="4">
        <v>990</v>
      </c>
      <c r="AK54" s="4" t="s">
        <v>331</v>
      </c>
      <c r="AL54" s="4">
        <v>0</v>
      </c>
      <c r="AN54" s="4" t="s">
        <v>476</v>
      </c>
      <c r="AO54" s="4">
        <v>0</v>
      </c>
      <c r="AQ54" s="5" t="str">
        <f t="shared" si="0"/>
        <v>不織袋・ネイビー</v>
      </c>
      <c r="AR54" s="5">
        <f>CHOOSE($L$102,M54,W54)</f>
        <v>0</v>
      </c>
      <c r="AS54" s="5" t="str">
        <f t="shared" si="0"/>
        <v>不織袋・ネイビー</v>
      </c>
      <c r="AW54" s="4" t="s">
        <v>253</v>
      </c>
      <c r="AX54" s="4">
        <v>0</v>
      </c>
      <c r="AZ54" s="169" t="s">
        <v>350</v>
      </c>
      <c r="BA54" s="169" t="s">
        <v>350</v>
      </c>
      <c r="BB54" s="169" t="s">
        <v>350</v>
      </c>
      <c r="BL54" s="4" t="s">
        <v>476</v>
      </c>
      <c r="BM54" s="4">
        <v>0</v>
      </c>
      <c r="BO54" s="4" t="s">
        <v>797</v>
      </c>
      <c r="BP54" s="4">
        <v>1980</v>
      </c>
      <c r="BR54" s="4" t="s">
        <v>798</v>
      </c>
      <c r="CA54" s="4" t="s">
        <v>273</v>
      </c>
    </row>
    <row r="55" spans="3:79" s="4" customFormat="1">
      <c r="C55" s="4" t="s">
        <v>463</v>
      </c>
      <c r="D55" s="136" t="s">
        <v>245</v>
      </c>
      <c r="F55" s="4" t="s">
        <v>243</v>
      </c>
      <c r="G55" s="90"/>
      <c r="H55" s="4" t="s">
        <v>759</v>
      </c>
      <c r="J55" s="4" t="s">
        <v>280</v>
      </c>
      <c r="L55" s="4" t="s">
        <v>714</v>
      </c>
      <c r="M55" s="4">
        <v>0</v>
      </c>
      <c r="N55" s="5" t="str">
        <f t="shared" si="1"/>
        <v>不織袋・パステルブルー</v>
      </c>
      <c r="R55" s="4" t="s">
        <v>836</v>
      </c>
      <c r="S55" s="4">
        <v>220</v>
      </c>
      <c r="T55" s="4" t="s">
        <v>268</v>
      </c>
      <c r="V55" s="4" t="s">
        <v>365</v>
      </c>
      <c r="W55" s="4">
        <v>300</v>
      </c>
      <c r="X55" s="4" t="s">
        <v>460</v>
      </c>
      <c r="AB55" s="4" t="s">
        <v>197</v>
      </c>
      <c r="AC55" s="4">
        <v>0</v>
      </c>
      <c r="AE55" s="4" t="s">
        <v>767</v>
      </c>
      <c r="AF55" s="4">
        <v>0</v>
      </c>
      <c r="AH55" s="4" t="s">
        <v>482</v>
      </c>
      <c r="AI55" s="4">
        <v>990</v>
      </c>
      <c r="AK55" s="4" t="s">
        <v>332</v>
      </c>
      <c r="AL55" s="4">
        <v>0</v>
      </c>
      <c r="AN55" s="4" t="s">
        <v>476</v>
      </c>
      <c r="AO55" s="4">
        <v>0</v>
      </c>
      <c r="AQ55" s="5" t="str">
        <f t="shared" si="0"/>
        <v>不織袋・パステルブルー</v>
      </c>
      <c r="AR55" s="5">
        <f>CHOOSE($L$102,M55,W55)</f>
        <v>0</v>
      </c>
      <c r="AS55" s="5" t="str">
        <f t="shared" si="0"/>
        <v>不織袋・パステルブルー</v>
      </c>
      <c r="AW55" s="4" t="s">
        <v>253</v>
      </c>
      <c r="AX55" s="4">
        <v>0</v>
      </c>
      <c r="AZ55" s="169" t="s">
        <v>350</v>
      </c>
      <c r="BA55" s="169" t="s">
        <v>350</v>
      </c>
      <c r="BB55" s="169" t="s">
        <v>350</v>
      </c>
      <c r="BL55" s="4" t="s">
        <v>476</v>
      </c>
      <c r="BM55" s="4">
        <v>0</v>
      </c>
      <c r="BO55" s="4" t="s">
        <v>316</v>
      </c>
      <c r="BP55" s="4">
        <v>1980</v>
      </c>
      <c r="BR55" s="4" t="s">
        <v>220</v>
      </c>
      <c r="CA55" s="4" t="s">
        <v>274</v>
      </c>
    </row>
    <row r="56" spans="3:79" s="4" customFormat="1">
      <c r="C56" s="4" t="s">
        <v>55</v>
      </c>
      <c r="D56" s="136" t="s">
        <v>363</v>
      </c>
      <c r="F56" s="4" t="s">
        <v>490</v>
      </c>
      <c r="G56" s="90"/>
      <c r="H56" s="4" t="s">
        <v>255</v>
      </c>
      <c r="J56" s="4" t="s">
        <v>350</v>
      </c>
      <c r="L56" s="4" t="s">
        <v>746</v>
      </c>
      <c r="M56" s="4">
        <v>0</v>
      </c>
      <c r="N56" s="5" t="str">
        <f t="shared" si="1"/>
        <v>不織袋・ディープグリーン</v>
      </c>
      <c r="R56" s="4" t="s">
        <v>837</v>
      </c>
      <c r="S56" s="4">
        <v>220</v>
      </c>
      <c r="T56" s="4" t="s">
        <v>194</v>
      </c>
      <c r="V56" s="4" t="s">
        <v>459</v>
      </c>
      <c r="W56" s="4">
        <v>300</v>
      </c>
      <c r="X56" s="4" t="s">
        <v>289</v>
      </c>
      <c r="AB56" s="4" t="s">
        <v>761</v>
      </c>
      <c r="AC56" s="4">
        <v>0</v>
      </c>
      <c r="AE56" s="4" t="s">
        <v>768</v>
      </c>
      <c r="AF56" s="4">
        <v>0</v>
      </c>
      <c r="AH56" s="4" t="s">
        <v>573</v>
      </c>
      <c r="AI56" s="4">
        <v>990</v>
      </c>
      <c r="AK56" s="4" t="s">
        <v>456</v>
      </c>
      <c r="AL56" s="4">
        <v>0</v>
      </c>
      <c r="AN56" s="4" t="s">
        <v>476</v>
      </c>
      <c r="AO56" s="4">
        <v>0</v>
      </c>
      <c r="AQ56" s="5" t="str">
        <f t="shared" si="0"/>
        <v>不織袋・ディープグリーン</v>
      </c>
      <c r="AR56" s="5">
        <f t="shared" si="0"/>
        <v>0</v>
      </c>
      <c r="AS56" s="5" t="str">
        <f t="shared" si="0"/>
        <v>不織袋・ディープグリーン</v>
      </c>
      <c r="AW56" s="4" t="s">
        <v>253</v>
      </c>
      <c r="AX56" s="4">
        <v>0</v>
      </c>
      <c r="AZ56" s="169" t="s">
        <v>350</v>
      </c>
      <c r="BA56" s="169" t="s">
        <v>350</v>
      </c>
      <c r="BB56" s="169" t="s">
        <v>350</v>
      </c>
      <c r="BL56" s="4" t="s">
        <v>476</v>
      </c>
      <c r="BM56" s="4">
        <v>0</v>
      </c>
      <c r="BO56" s="4" t="s">
        <v>347</v>
      </c>
      <c r="BP56" s="4">
        <v>1980</v>
      </c>
      <c r="BR56" s="4" t="s">
        <v>348</v>
      </c>
      <c r="CA56" s="4" t="s">
        <v>275</v>
      </c>
    </row>
    <row r="57" spans="3:79" s="4" customFormat="1">
      <c r="C57" s="4" t="s">
        <v>54</v>
      </c>
      <c r="D57" s="136" t="s">
        <v>387</v>
      </c>
      <c r="F57" s="4" t="s">
        <v>491</v>
      </c>
      <c r="G57" s="90"/>
      <c r="H57" s="4" t="s">
        <v>255</v>
      </c>
      <c r="J57" s="4" t="s">
        <v>841</v>
      </c>
      <c r="L57" s="4" t="s">
        <v>715</v>
      </c>
      <c r="M57" s="4">
        <v>0</v>
      </c>
      <c r="N57" s="5" t="str">
        <f t="shared" si="1"/>
        <v>不織袋・イエロー</v>
      </c>
      <c r="R57" s="4" t="s">
        <v>838</v>
      </c>
      <c r="S57" s="4">
        <v>220</v>
      </c>
      <c r="T57" s="4" t="s">
        <v>178</v>
      </c>
      <c r="V57" s="4" t="s">
        <v>343</v>
      </c>
      <c r="W57" s="4">
        <v>450</v>
      </c>
      <c r="X57" s="4" t="s">
        <v>278</v>
      </c>
      <c r="AB57" s="4" t="s">
        <v>104</v>
      </c>
      <c r="AC57" s="4">
        <v>0</v>
      </c>
      <c r="AE57" s="4" t="s">
        <v>790</v>
      </c>
      <c r="AF57" s="4">
        <v>0</v>
      </c>
      <c r="AH57" s="4" t="s">
        <v>307</v>
      </c>
      <c r="AI57" s="4">
        <v>990</v>
      </c>
      <c r="AK57" s="4" t="s">
        <v>565</v>
      </c>
      <c r="AL57" s="4">
        <v>0</v>
      </c>
      <c r="AN57" s="4" t="s">
        <v>476</v>
      </c>
      <c r="AO57" s="4">
        <v>0</v>
      </c>
      <c r="AQ57" s="5" t="str">
        <f t="shared" si="0"/>
        <v>不織袋・イエロー</v>
      </c>
      <c r="AR57" s="5">
        <f t="shared" si="0"/>
        <v>0</v>
      </c>
      <c r="AS57" s="5" t="str">
        <f t="shared" si="0"/>
        <v>不織袋・イエロー</v>
      </c>
      <c r="AW57" s="4" t="s">
        <v>253</v>
      </c>
      <c r="AX57" s="4">
        <v>0</v>
      </c>
      <c r="AZ57" s="169" t="s">
        <v>350</v>
      </c>
      <c r="BA57" s="169" t="s">
        <v>350</v>
      </c>
      <c r="BB57" s="169" t="s">
        <v>350</v>
      </c>
      <c r="BL57" s="4" t="s">
        <v>476</v>
      </c>
      <c r="BM57" s="4">
        <v>0</v>
      </c>
      <c r="BO57" s="4" t="s">
        <v>143</v>
      </c>
      <c r="BP57" s="4">
        <v>1980</v>
      </c>
      <c r="BR57" s="4" t="s">
        <v>144</v>
      </c>
      <c r="CA57" s="4" t="s">
        <v>179</v>
      </c>
    </row>
    <row r="58" spans="3:79" s="4" customFormat="1">
      <c r="C58" s="4" t="s">
        <v>140</v>
      </c>
      <c r="D58" s="136"/>
      <c r="F58" s="4" t="s">
        <v>584</v>
      </c>
      <c r="G58" s="90"/>
      <c r="H58" s="4" t="s">
        <v>295</v>
      </c>
      <c r="J58" s="4" t="s">
        <v>350</v>
      </c>
      <c r="L58" s="4" t="s">
        <v>716</v>
      </c>
      <c r="M58" s="4">
        <v>0</v>
      </c>
      <c r="N58" s="5" t="str">
        <f t="shared" si="1"/>
        <v>不織袋・オレンジ</v>
      </c>
      <c r="R58" s="4" t="s">
        <v>839</v>
      </c>
      <c r="S58" s="4">
        <v>440</v>
      </c>
      <c r="T58" s="4" t="s">
        <v>504</v>
      </c>
      <c r="V58" s="4" t="s">
        <v>277</v>
      </c>
      <c r="W58" s="4">
        <v>450</v>
      </c>
      <c r="X58" s="4" t="s">
        <v>426</v>
      </c>
      <c r="AB58" s="4" t="s">
        <v>537</v>
      </c>
      <c r="AC58" s="4">
        <v>0</v>
      </c>
      <c r="AE58" s="4" t="s">
        <v>791</v>
      </c>
      <c r="AF58" s="4">
        <v>0</v>
      </c>
      <c r="AH58" s="4" t="s">
        <v>586</v>
      </c>
      <c r="AI58" s="4">
        <v>990</v>
      </c>
      <c r="AK58" s="4" t="s">
        <v>546</v>
      </c>
      <c r="AL58" s="4">
        <v>0</v>
      </c>
      <c r="AN58" s="4" t="s">
        <v>476</v>
      </c>
      <c r="AO58" s="4">
        <v>0</v>
      </c>
      <c r="AQ58" s="5" t="str">
        <f t="shared" si="0"/>
        <v>不織袋・オレンジ</v>
      </c>
      <c r="AR58" s="5">
        <f t="shared" si="0"/>
        <v>0</v>
      </c>
      <c r="AS58" s="5" t="str">
        <f t="shared" si="0"/>
        <v>不織袋・オレンジ</v>
      </c>
      <c r="AW58" s="4" t="s">
        <v>253</v>
      </c>
      <c r="AX58" s="4">
        <v>0</v>
      </c>
      <c r="AZ58" s="169" t="s">
        <v>350</v>
      </c>
      <c r="BA58" s="169" t="s">
        <v>350</v>
      </c>
      <c r="BB58" s="169" t="s">
        <v>350</v>
      </c>
      <c r="BL58" s="4" t="s">
        <v>476</v>
      </c>
      <c r="BM58" s="4">
        <v>0</v>
      </c>
      <c r="BO58" s="4" t="s">
        <v>531</v>
      </c>
      <c r="BP58" s="4">
        <v>1980</v>
      </c>
      <c r="BR58" s="4" t="s">
        <v>394</v>
      </c>
      <c r="CA58" s="4" t="s">
        <v>200</v>
      </c>
    </row>
    <row r="59" spans="3:79" s="4" customFormat="1">
      <c r="C59" s="4" t="s">
        <v>612</v>
      </c>
      <c r="D59" s="136"/>
      <c r="F59" s="4" t="s">
        <v>492</v>
      </c>
      <c r="G59" s="90"/>
      <c r="H59" s="4" t="s">
        <v>612</v>
      </c>
      <c r="J59" s="4" t="s">
        <v>349</v>
      </c>
      <c r="L59" s="4" t="s">
        <v>710</v>
      </c>
      <c r="M59" s="4">
        <v>0</v>
      </c>
      <c r="N59" s="5" t="str">
        <f t="shared" si="1"/>
        <v>不織袋・ベージュ</v>
      </c>
      <c r="R59" s="4" t="s">
        <v>840</v>
      </c>
      <c r="S59" s="4">
        <v>440</v>
      </c>
      <c r="T59" s="4" t="s">
        <v>701</v>
      </c>
      <c r="V59" s="4" t="s">
        <v>589</v>
      </c>
      <c r="W59" s="4">
        <v>450</v>
      </c>
      <c r="X59" s="4" t="s">
        <v>500</v>
      </c>
      <c r="AB59" s="4" t="s">
        <v>532</v>
      </c>
      <c r="AC59" s="4">
        <v>0</v>
      </c>
      <c r="AE59" s="4" t="s">
        <v>795</v>
      </c>
      <c r="AF59" s="4">
        <v>0</v>
      </c>
      <c r="AH59" s="4" t="s">
        <v>587</v>
      </c>
      <c r="AI59" s="4">
        <v>990</v>
      </c>
      <c r="AK59" s="4" t="s">
        <v>141</v>
      </c>
      <c r="AL59" s="4">
        <v>0</v>
      </c>
      <c r="AN59" s="4" t="s">
        <v>476</v>
      </c>
      <c r="AO59" s="4">
        <v>0</v>
      </c>
      <c r="AQ59" s="5" t="str">
        <f t="shared" si="0"/>
        <v>不織袋・ベージュ</v>
      </c>
      <c r="AR59" s="5">
        <f t="shared" si="0"/>
        <v>0</v>
      </c>
      <c r="AS59" s="5" t="str">
        <f t="shared" si="0"/>
        <v>不織袋・ベージュ</v>
      </c>
      <c r="AW59" s="4" t="s">
        <v>253</v>
      </c>
      <c r="AX59" s="4">
        <v>0</v>
      </c>
      <c r="AZ59" s="169" t="s">
        <v>350</v>
      </c>
      <c r="BA59" s="169" t="s">
        <v>350</v>
      </c>
      <c r="BB59" s="169" t="s">
        <v>350</v>
      </c>
      <c r="BL59" s="4" t="s">
        <v>476</v>
      </c>
      <c r="BM59" s="4">
        <v>0</v>
      </c>
      <c r="BO59" s="4" t="s">
        <v>470</v>
      </c>
      <c r="BP59" s="4">
        <v>1980</v>
      </c>
      <c r="BR59" s="4" t="s">
        <v>471</v>
      </c>
      <c r="CA59" s="4" t="s">
        <v>201</v>
      </c>
    </row>
    <row r="60" spans="3:79" s="4" customFormat="1">
      <c r="C60" s="4" t="s">
        <v>285</v>
      </c>
      <c r="D60" s="136"/>
      <c r="F60" s="4" t="s">
        <v>493</v>
      </c>
      <c r="G60" s="90"/>
      <c r="H60" s="4" t="s">
        <v>285</v>
      </c>
      <c r="L60" s="4" t="s">
        <v>717</v>
      </c>
      <c r="M60" s="4">
        <v>0</v>
      </c>
      <c r="N60" s="5" t="str">
        <f t="shared" si="1"/>
        <v>不織袋・ホワイト</v>
      </c>
      <c r="V60" s="4" t="s">
        <v>393</v>
      </c>
      <c r="W60" s="4">
        <v>450</v>
      </c>
      <c r="X60" s="4" t="s">
        <v>399</v>
      </c>
      <c r="AB60" s="4" t="s">
        <v>762</v>
      </c>
      <c r="AC60" s="4">
        <v>0</v>
      </c>
      <c r="AE60" s="4" t="s">
        <v>799</v>
      </c>
      <c r="AF60" s="4">
        <v>0</v>
      </c>
      <c r="AH60" s="4" t="s">
        <v>92</v>
      </c>
      <c r="AI60" s="4">
        <v>990</v>
      </c>
      <c r="AK60" s="4" t="s">
        <v>519</v>
      </c>
      <c r="AL60" s="4">
        <v>0</v>
      </c>
      <c r="AN60" s="4" t="s">
        <v>476</v>
      </c>
      <c r="AO60" s="4">
        <v>0</v>
      </c>
      <c r="AQ60" s="5" t="str">
        <f t="shared" si="0"/>
        <v>不織袋・ホワイト</v>
      </c>
      <c r="AR60" s="5">
        <f t="shared" si="0"/>
        <v>0</v>
      </c>
      <c r="AS60" s="5" t="str">
        <f t="shared" si="0"/>
        <v>不織袋・ホワイト</v>
      </c>
      <c r="AW60" s="4" t="s">
        <v>253</v>
      </c>
      <c r="AX60" s="4">
        <v>0</v>
      </c>
      <c r="AZ60" s="169" t="s">
        <v>350</v>
      </c>
      <c r="BA60" s="169" t="s">
        <v>350</v>
      </c>
      <c r="BB60" s="169" t="s">
        <v>350</v>
      </c>
      <c r="BL60" s="4" t="s">
        <v>476</v>
      </c>
      <c r="BM60" s="4">
        <v>0</v>
      </c>
      <c r="BO60" s="4" t="s">
        <v>472</v>
      </c>
      <c r="BP60" s="4">
        <v>1980</v>
      </c>
      <c r="BR60" s="4" t="s">
        <v>241</v>
      </c>
      <c r="CA60" s="4" t="s">
        <v>129</v>
      </c>
    </row>
    <row r="61" spans="3:79" s="4" customFormat="1">
      <c r="C61" s="4" t="s">
        <v>69</v>
      </c>
      <c r="D61" s="136"/>
      <c r="F61" s="4" t="s">
        <v>423</v>
      </c>
      <c r="G61" s="90"/>
      <c r="H61" s="4" t="s">
        <v>69</v>
      </c>
      <c r="J61" s="5" t="s">
        <v>585</v>
      </c>
      <c r="K61" s="5" t="s">
        <v>338</v>
      </c>
      <c r="L61" s="4" t="s">
        <v>718</v>
      </c>
      <c r="M61" s="4">
        <v>0</v>
      </c>
      <c r="N61" s="5" t="str">
        <f t="shared" si="1"/>
        <v>不織袋・ブラック</v>
      </c>
      <c r="V61" s="4" t="s">
        <v>398</v>
      </c>
      <c r="W61" s="4">
        <v>450</v>
      </c>
      <c r="X61" s="4" t="s">
        <v>475</v>
      </c>
      <c r="AB61" s="4" t="s">
        <v>538</v>
      </c>
      <c r="AC61" s="4">
        <v>0</v>
      </c>
      <c r="AE61" s="4" t="s">
        <v>800</v>
      </c>
      <c r="AF61" s="4">
        <v>0</v>
      </c>
      <c r="AH61" s="4" t="s">
        <v>62</v>
      </c>
      <c r="AI61" s="4">
        <v>990</v>
      </c>
      <c r="AK61" s="4" t="s">
        <v>352</v>
      </c>
      <c r="AL61" s="4">
        <v>0</v>
      </c>
      <c r="AN61" s="4" t="s">
        <v>476</v>
      </c>
      <c r="AO61" s="4">
        <v>0</v>
      </c>
      <c r="AQ61" s="5" t="str">
        <f t="shared" si="0"/>
        <v>不織袋・ブラック</v>
      </c>
      <c r="AR61" s="5">
        <f t="shared" si="0"/>
        <v>0</v>
      </c>
      <c r="AS61" s="5" t="str">
        <f t="shared" si="0"/>
        <v>不織袋・ブラック</v>
      </c>
      <c r="AW61" s="4" t="s">
        <v>253</v>
      </c>
      <c r="AX61" s="4">
        <v>0</v>
      </c>
      <c r="AZ61" s="169" t="s">
        <v>350</v>
      </c>
      <c r="BA61" s="169" t="s">
        <v>350</v>
      </c>
      <c r="BB61" s="169" t="s">
        <v>350</v>
      </c>
      <c r="BL61" s="4" t="s">
        <v>690</v>
      </c>
      <c r="BM61" s="4">
        <v>0</v>
      </c>
      <c r="BO61" s="4" t="s">
        <v>168</v>
      </c>
      <c r="BP61" s="4">
        <v>1980</v>
      </c>
      <c r="BR61" s="4" t="s">
        <v>169</v>
      </c>
      <c r="CA61" s="4" t="s">
        <v>130</v>
      </c>
    </row>
    <row r="62" spans="3:79" s="4" customFormat="1">
      <c r="C62" s="4" t="s">
        <v>337</v>
      </c>
      <c r="D62" s="136"/>
      <c r="F62" s="4" t="s">
        <v>294</v>
      </c>
      <c r="G62" s="90"/>
      <c r="H62" s="4" t="s">
        <v>337</v>
      </c>
      <c r="J62" s="4" t="str">
        <f>CHOOSE($I$100,"不要",AB51,AK51,AE51,AN51,AZ51,AH51,AW51,BL51)</f>
        <v>不要</v>
      </c>
      <c r="K62" s="4">
        <f>CHOOSE($I$100,0,AC51,AL51,AF51,AO51,BA51,AI51,AX51,BM51)</f>
        <v>0</v>
      </c>
      <c r="L62" s="4" t="s">
        <v>749</v>
      </c>
      <c r="M62" s="4">
        <v>0</v>
      </c>
      <c r="N62" s="5" t="str">
        <f t="shared" si="1"/>
        <v>不織袋・ボルドー</v>
      </c>
      <c r="V62" s="4" t="s">
        <v>462</v>
      </c>
      <c r="W62" s="4">
        <v>450</v>
      </c>
      <c r="X62" s="4" t="s">
        <v>461</v>
      </c>
      <c r="AB62" s="4" t="s">
        <v>115</v>
      </c>
      <c r="AC62" s="4">
        <v>0</v>
      </c>
      <c r="AE62" s="4" t="s">
        <v>801</v>
      </c>
      <c r="AF62" s="4">
        <v>0</v>
      </c>
      <c r="AH62" s="4" t="s">
        <v>106</v>
      </c>
      <c r="AI62" s="4">
        <v>990</v>
      </c>
      <c r="AK62" s="4" t="s">
        <v>353</v>
      </c>
      <c r="AL62" s="4">
        <v>0</v>
      </c>
      <c r="AN62" s="4" t="s">
        <v>476</v>
      </c>
      <c r="AO62" s="4">
        <v>0</v>
      </c>
      <c r="AQ62" s="5" t="str">
        <f t="shared" si="0"/>
        <v>不織袋・ボルドー</v>
      </c>
      <c r="AR62" s="5">
        <f t="shared" si="0"/>
        <v>0</v>
      </c>
      <c r="AS62" s="5" t="str">
        <f t="shared" si="0"/>
        <v>不織袋・ボルドー</v>
      </c>
      <c r="AW62" s="4" t="s">
        <v>253</v>
      </c>
      <c r="AX62" s="4">
        <v>0</v>
      </c>
      <c r="AZ62" s="169" t="s">
        <v>350</v>
      </c>
      <c r="BA62" s="169" t="s">
        <v>350</v>
      </c>
      <c r="BB62" s="169" t="s">
        <v>350</v>
      </c>
      <c r="BL62" s="4" t="s">
        <v>690</v>
      </c>
      <c r="BM62" s="4">
        <v>0</v>
      </c>
      <c r="BO62" s="4" t="s">
        <v>85</v>
      </c>
      <c r="BP62" s="4">
        <v>1980</v>
      </c>
      <c r="BR62" s="4" t="s">
        <v>86</v>
      </c>
      <c r="CA62" s="4" t="s">
        <v>131</v>
      </c>
    </row>
    <row r="63" spans="3:79" s="4" customFormat="1">
      <c r="C63" s="4" t="s">
        <v>196</v>
      </c>
      <c r="F63" s="4" t="s">
        <v>439</v>
      </c>
      <c r="G63" s="90"/>
      <c r="H63" s="4" t="s">
        <v>196</v>
      </c>
      <c r="J63" s="4" t="str">
        <f t="shared" ref="J63:J90" si="2">CHOOSE($I$100,"不要",AB52,AK52,AE52,AN52,AZ52,AH52,AW52,BL52)</f>
        <v>不要</v>
      </c>
      <c r="K63" s="4">
        <f t="shared" ref="K63:K90" si="3">CHOOSE($I$100,0,AC52,AL52,AF52,AO52,BA52,AI52,AX52,BM52)</f>
        <v>0</v>
      </c>
      <c r="L63" s="4" t="s">
        <v>719</v>
      </c>
      <c r="M63" s="4">
        <v>0</v>
      </c>
      <c r="N63" s="5" t="str">
        <f t="shared" si="1"/>
        <v>不織袋・ダークブラウン</v>
      </c>
      <c r="V63" s="4" t="s">
        <v>311</v>
      </c>
      <c r="W63" s="4">
        <v>450</v>
      </c>
      <c r="X63" s="4" t="s">
        <v>676</v>
      </c>
      <c r="AB63" s="4" t="s">
        <v>57</v>
      </c>
      <c r="AC63" s="4">
        <v>0</v>
      </c>
      <c r="AE63" s="4" t="s">
        <v>802</v>
      </c>
      <c r="AF63" s="4">
        <v>0</v>
      </c>
      <c r="AH63" s="4" t="s">
        <v>581</v>
      </c>
      <c r="AI63" s="4">
        <v>990</v>
      </c>
      <c r="AK63" s="4" t="s">
        <v>354</v>
      </c>
      <c r="AL63" s="4">
        <v>0</v>
      </c>
      <c r="AN63" s="4" t="s">
        <v>476</v>
      </c>
      <c r="AO63" s="4">
        <v>0</v>
      </c>
      <c r="AQ63" s="5" t="str">
        <f t="shared" si="0"/>
        <v>不織袋・ダークブラウン</v>
      </c>
      <c r="AR63" s="5">
        <f t="shared" si="0"/>
        <v>0</v>
      </c>
      <c r="AS63" s="5" t="str">
        <f t="shared" si="0"/>
        <v>不織袋・ダークブラウン</v>
      </c>
      <c r="AW63" s="4" t="s">
        <v>253</v>
      </c>
      <c r="AX63" s="4">
        <v>0</v>
      </c>
      <c r="AZ63" s="169" t="s">
        <v>350</v>
      </c>
      <c r="BA63" s="169" t="s">
        <v>350</v>
      </c>
      <c r="BB63" s="169" t="s">
        <v>350</v>
      </c>
      <c r="BL63" s="4" t="s">
        <v>690</v>
      </c>
      <c r="BM63" s="4">
        <v>0</v>
      </c>
      <c r="BO63" s="4" t="s">
        <v>87</v>
      </c>
      <c r="BP63" s="4">
        <v>1980</v>
      </c>
      <c r="BR63" s="4" t="s">
        <v>88</v>
      </c>
      <c r="CA63" s="4" t="s">
        <v>132</v>
      </c>
    </row>
    <row r="64" spans="3:79" s="4" customFormat="1" ht="18">
      <c r="C64" s="4" t="s">
        <v>70</v>
      </c>
      <c r="F64" s="4" t="s">
        <v>440</v>
      </c>
      <c r="G64" s="90"/>
      <c r="H64" s="4" t="s">
        <v>70</v>
      </c>
      <c r="J64" s="4" t="str">
        <f t="shared" si="2"/>
        <v>不要</v>
      </c>
      <c r="K64" s="4">
        <f t="shared" si="3"/>
        <v>0</v>
      </c>
      <c r="L64" s="366" t="s">
        <v>1415</v>
      </c>
      <c r="M64" s="4">
        <v>0</v>
      </c>
      <c r="N64" s="5" t="str">
        <f t="shared" si="1"/>
        <v>不織袋・母の日シール・レッド</v>
      </c>
      <c r="V64" s="4" t="s">
        <v>476</v>
      </c>
      <c r="W64" s="4">
        <v>0</v>
      </c>
      <c r="AB64" s="4" t="s">
        <v>58</v>
      </c>
      <c r="AC64" s="4">
        <v>0</v>
      </c>
      <c r="AE64" s="4" t="s">
        <v>803</v>
      </c>
      <c r="AF64" s="4">
        <v>0</v>
      </c>
      <c r="AH64" s="4" t="s">
        <v>63</v>
      </c>
      <c r="AI64" s="4">
        <v>990</v>
      </c>
      <c r="AK64" s="4" t="s">
        <v>43</v>
      </c>
      <c r="AL64" s="4">
        <v>0</v>
      </c>
      <c r="AN64" s="4" t="s">
        <v>476</v>
      </c>
      <c r="AO64" s="4">
        <v>0</v>
      </c>
      <c r="AQ64" s="5" t="s">
        <v>743</v>
      </c>
      <c r="AR64" s="5">
        <f t="shared" si="0"/>
        <v>0</v>
      </c>
      <c r="AS64" s="5" t="s">
        <v>743</v>
      </c>
      <c r="AW64" s="4" t="s">
        <v>253</v>
      </c>
      <c r="AX64" s="4">
        <v>0</v>
      </c>
      <c r="AZ64" s="169" t="s">
        <v>350</v>
      </c>
      <c r="BA64" s="169" t="s">
        <v>350</v>
      </c>
      <c r="BB64" s="169" t="s">
        <v>350</v>
      </c>
      <c r="BL64" s="4" t="s">
        <v>690</v>
      </c>
      <c r="BM64" s="4">
        <v>0</v>
      </c>
      <c r="BO64" s="4" t="s">
        <v>89</v>
      </c>
      <c r="BP64" s="4">
        <v>1980</v>
      </c>
      <c r="BR64" s="4" t="s">
        <v>90</v>
      </c>
      <c r="CA64" s="4" t="s">
        <v>133</v>
      </c>
    </row>
    <row r="65" spans="3:79" s="4" customFormat="1" ht="18">
      <c r="C65" s="4" t="s">
        <v>753</v>
      </c>
      <c r="F65" s="4" t="s">
        <v>372</v>
      </c>
      <c r="G65" s="90"/>
      <c r="H65" s="4" t="s">
        <v>753</v>
      </c>
      <c r="J65" s="4" t="str">
        <f t="shared" si="2"/>
        <v>不要</v>
      </c>
      <c r="K65" s="4">
        <f t="shared" si="3"/>
        <v>0</v>
      </c>
      <c r="L65" s="366" t="s">
        <v>1416</v>
      </c>
      <c r="M65" s="4">
        <v>0</v>
      </c>
      <c r="N65" s="5" t="str">
        <f t="shared" si="1"/>
        <v>不織袋・母の日シール・ボルドー</v>
      </c>
      <c r="V65" s="4" t="s">
        <v>476</v>
      </c>
      <c r="W65" s="4">
        <v>0</v>
      </c>
      <c r="AB65" s="4" t="s">
        <v>59</v>
      </c>
      <c r="AC65" s="4">
        <v>0</v>
      </c>
      <c r="AE65" s="4" t="s">
        <v>804</v>
      </c>
      <c r="AF65" s="4">
        <v>0</v>
      </c>
      <c r="AH65" s="4" t="s">
        <v>64</v>
      </c>
      <c r="AI65" s="4">
        <v>990</v>
      </c>
      <c r="AK65" s="4" t="s">
        <v>44</v>
      </c>
      <c r="AL65" s="4">
        <v>0</v>
      </c>
      <c r="AN65" s="4" t="s">
        <v>476</v>
      </c>
      <c r="AO65" s="4">
        <v>0</v>
      </c>
      <c r="AQ65" s="5" t="s">
        <v>899</v>
      </c>
      <c r="AR65" s="5">
        <f t="shared" si="0"/>
        <v>0</v>
      </c>
      <c r="AS65" s="5" t="s">
        <v>899</v>
      </c>
      <c r="AW65" s="4" t="s">
        <v>253</v>
      </c>
      <c r="AX65" s="4">
        <v>0</v>
      </c>
      <c r="AZ65" s="169" t="s">
        <v>350</v>
      </c>
      <c r="BA65" s="169" t="s">
        <v>350</v>
      </c>
      <c r="BB65" s="169" t="s">
        <v>350</v>
      </c>
      <c r="BL65" s="4" t="s">
        <v>690</v>
      </c>
      <c r="BM65" s="4">
        <v>0</v>
      </c>
      <c r="BO65" s="4" t="s">
        <v>91</v>
      </c>
      <c r="BP65" s="4">
        <v>1980</v>
      </c>
      <c r="BR65" s="4" t="s">
        <v>290</v>
      </c>
      <c r="CA65" s="4" t="s">
        <v>134</v>
      </c>
    </row>
    <row r="66" spans="3:79" s="4" customFormat="1" ht="18">
      <c r="C66" s="4" t="s">
        <v>754</v>
      </c>
      <c r="F66" s="4" t="s">
        <v>373</v>
      </c>
      <c r="G66" s="90"/>
      <c r="H66" s="4" t="s">
        <v>754</v>
      </c>
      <c r="J66" s="4" t="str">
        <f t="shared" si="2"/>
        <v>不要</v>
      </c>
      <c r="K66" s="4">
        <f t="shared" si="3"/>
        <v>0</v>
      </c>
      <c r="L66" s="366" t="s">
        <v>1417</v>
      </c>
      <c r="M66" s="4">
        <v>0</v>
      </c>
      <c r="N66" s="5" t="str">
        <f t="shared" si="1"/>
        <v>不織袋・父の日シール・ネイビー</v>
      </c>
      <c r="V66" s="4" t="s">
        <v>476</v>
      </c>
      <c r="W66" s="4">
        <v>0</v>
      </c>
      <c r="AB66" s="4" t="s">
        <v>112</v>
      </c>
      <c r="AC66" s="4">
        <v>0</v>
      </c>
      <c r="AE66" s="4" t="s">
        <v>794</v>
      </c>
      <c r="AF66" s="4">
        <v>0</v>
      </c>
      <c r="AH66" s="4" t="s">
        <v>479</v>
      </c>
      <c r="AI66" s="4">
        <v>990</v>
      </c>
      <c r="AK66" s="4" t="s">
        <v>45</v>
      </c>
      <c r="AL66" s="4">
        <v>0</v>
      </c>
      <c r="AN66" s="4" t="s">
        <v>476</v>
      </c>
      <c r="AO66" s="4">
        <v>0</v>
      </c>
      <c r="AQ66" s="5" t="s">
        <v>744</v>
      </c>
      <c r="AR66" s="5">
        <f t="shared" si="0"/>
        <v>0</v>
      </c>
      <c r="AS66" s="5" t="s">
        <v>744</v>
      </c>
      <c r="AW66" s="4" t="s">
        <v>253</v>
      </c>
      <c r="AX66" s="4">
        <v>0</v>
      </c>
      <c r="AZ66" s="169" t="s">
        <v>476</v>
      </c>
      <c r="BA66" s="169">
        <v>0</v>
      </c>
      <c r="BB66" s="169"/>
      <c r="BL66" s="4" t="s">
        <v>690</v>
      </c>
      <c r="BM66" s="4">
        <v>0</v>
      </c>
      <c r="BO66" s="4" t="s">
        <v>291</v>
      </c>
      <c r="BP66" s="4">
        <v>1980</v>
      </c>
      <c r="BR66" s="4" t="s">
        <v>163</v>
      </c>
      <c r="CA66" s="4" t="s">
        <v>65</v>
      </c>
    </row>
    <row r="67" spans="3:79" s="4" customFormat="1" ht="18">
      <c r="C67" s="4" t="s">
        <v>755</v>
      </c>
      <c r="F67" s="4" t="s">
        <v>182</v>
      </c>
      <c r="G67" s="90"/>
      <c r="H67" s="4" t="s">
        <v>755</v>
      </c>
      <c r="J67" s="4" t="str">
        <f t="shared" si="2"/>
        <v>不要</v>
      </c>
      <c r="K67" s="4">
        <f t="shared" si="3"/>
        <v>0</v>
      </c>
      <c r="L67" s="366" t="s">
        <v>1418</v>
      </c>
      <c r="M67" s="4">
        <v>0</v>
      </c>
      <c r="N67" s="5" t="str">
        <f t="shared" si="1"/>
        <v>不織袋・父の日シール・パステルブルー</v>
      </c>
      <c r="V67" s="4" t="s">
        <v>476</v>
      </c>
      <c r="W67" s="4">
        <v>0</v>
      </c>
      <c r="AB67" s="4" t="s">
        <v>763</v>
      </c>
      <c r="AC67" s="4">
        <v>0</v>
      </c>
      <c r="AE67" s="4" t="s">
        <v>775</v>
      </c>
      <c r="AF67" s="4">
        <v>0</v>
      </c>
      <c r="AH67" s="4" t="s">
        <v>126</v>
      </c>
      <c r="AI67" s="4">
        <v>990</v>
      </c>
      <c r="AK67" s="4" t="s">
        <v>46</v>
      </c>
      <c r="AL67" s="4">
        <v>0</v>
      </c>
      <c r="AN67" s="4" t="s">
        <v>476</v>
      </c>
      <c r="AO67" s="4">
        <v>0</v>
      </c>
      <c r="AQ67" s="5" t="str">
        <f t="shared" si="0"/>
        <v>不織袋・父の日シール・パステルブルー</v>
      </c>
      <c r="AR67" s="5">
        <f t="shared" si="0"/>
        <v>0</v>
      </c>
      <c r="AS67" s="5" t="str">
        <f t="shared" si="0"/>
        <v>不織袋・父の日シール・パステルブルー</v>
      </c>
      <c r="AW67" s="4" t="s">
        <v>254</v>
      </c>
      <c r="AX67" s="4">
        <v>0</v>
      </c>
      <c r="AZ67" s="169" t="s">
        <v>476</v>
      </c>
      <c r="BA67" s="169">
        <v>0</v>
      </c>
      <c r="BB67" s="169"/>
      <c r="BL67" s="4" t="s">
        <v>690</v>
      </c>
      <c r="BM67" s="4">
        <v>0</v>
      </c>
      <c r="BO67" s="4" t="s">
        <v>235</v>
      </c>
      <c r="BP67" s="4">
        <v>1980</v>
      </c>
      <c r="BR67" s="4" t="s">
        <v>344</v>
      </c>
      <c r="CA67" s="4" t="s">
        <v>66</v>
      </c>
    </row>
    <row r="68" spans="3:79" s="4" customFormat="1">
      <c r="C68" s="4" t="s">
        <v>756</v>
      </c>
      <c r="F68" s="4" t="s">
        <v>640</v>
      </c>
      <c r="G68" s="90"/>
      <c r="H68" s="4" t="s">
        <v>756</v>
      </c>
      <c r="J68" s="4" t="str">
        <f t="shared" si="2"/>
        <v>不要</v>
      </c>
      <c r="K68" s="4">
        <f t="shared" si="3"/>
        <v>0</v>
      </c>
      <c r="L68" s="4" t="s">
        <v>743</v>
      </c>
      <c r="M68" s="4">
        <v>0</v>
      </c>
      <c r="N68" s="5" t="str">
        <f t="shared" si="1"/>
        <v>不織袋･ｸﾘｽﾏｽｼｰﾙ･ﾚｯﾄﾞ</v>
      </c>
      <c r="V68" s="4" t="s">
        <v>476</v>
      </c>
      <c r="W68" s="4">
        <v>0</v>
      </c>
      <c r="AB68" s="4" t="s">
        <v>476</v>
      </c>
      <c r="AC68" s="4">
        <v>0</v>
      </c>
      <c r="AE68" s="4" t="s">
        <v>776</v>
      </c>
      <c r="AF68" s="4">
        <v>0</v>
      </c>
      <c r="AH68" s="4" t="s">
        <v>127</v>
      </c>
      <c r="AI68" s="4">
        <v>990</v>
      </c>
      <c r="AK68" s="4" t="s">
        <v>119</v>
      </c>
      <c r="AL68" s="4">
        <v>0</v>
      </c>
      <c r="AN68" s="4" t="s">
        <v>476</v>
      </c>
      <c r="AO68" s="4">
        <v>0</v>
      </c>
      <c r="AQ68" s="5" t="str">
        <f t="shared" si="0"/>
        <v>不織袋･ｸﾘｽﾏｽｼｰﾙ･ﾚｯﾄﾞ</v>
      </c>
      <c r="AR68" s="5">
        <f t="shared" si="0"/>
        <v>0</v>
      </c>
      <c r="AS68" s="5" t="str">
        <f t="shared" si="0"/>
        <v>不織袋･ｸﾘｽﾏｽｼｰﾙ･ﾚｯﾄﾞ</v>
      </c>
      <c r="AW68" s="4" t="s">
        <v>225</v>
      </c>
      <c r="AX68" s="4">
        <v>0</v>
      </c>
      <c r="AZ68" s="169" t="s">
        <v>476</v>
      </c>
      <c r="BA68" s="169">
        <v>0</v>
      </c>
      <c r="BB68" s="169"/>
      <c r="BL68" s="4" t="s">
        <v>690</v>
      </c>
      <c r="BM68" s="4">
        <v>0</v>
      </c>
      <c r="BO68" s="4" t="s">
        <v>345</v>
      </c>
      <c r="BP68" s="4">
        <v>1980</v>
      </c>
      <c r="BR68" s="4" t="s">
        <v>346</v>
      </c>
      <c r="CA68" s="4" t="s">
        <v>75</v>
      </c>
    </row>
    <row r="69" spans="3:79" s="4" customFormat="1">
      <c r="C69" s="4" t="s">
        <v>757</v>
      </c>
      <c r="F69" s="4" t="s">
        <v>641</v>
      </c>
      <c r="G69" s="90"/>
      <c r="H69" s="4" t="s">
        <v>757</v>
      </c>
      <c r="J69" s="4" t="str">
        <f t="shared" si="2"/>
        <v>不要</v>
      </c>
      <c r="K69" s="4">
        <f t="shared" si="3"/>
        <v>0</v>
      </c>
      <c r="L69" s="4" t="s">
        <v>899</v>
      </c>
      <c r="M69" s="4">
        <v>0</v>
      </c>
      <c r="N69" s="5" t="str">
        <f t="shared" si="1"/>
        <v>不織袋･ｸﾘｽﾏｽｼｰﾙ･ｸﾞﾘｰﾝ</v>
      </c>
      <c r="V69" s="4" t="s">
        <v>476</v>
      </c>
      <c r="W69" s="4">
        <v>0</v>
      </c>
      <c r="AB69" s="4" t="s">
        <v>476</v>
      </c>
      <c r="AC69" s="4">
        <v>0</v>
      </c>
      <c r="AE69" s="4" t="s">
        <v>113</v>
      </c>
      <c r="AF69" s="4">
        <v>0</v>
      </c>
      <c r="AH69" s="4" t="s">
        <v>382</v>
      </c>
      <c r="AI69" s="4">
        <v>990</v>
      </c>
      <c r="AK69" s="4" t="s">
        <v>45</v>
      </c>
      <c r="AL69" s="4">
        <v>0</v>
      </c>
      <c r="AN69" s="4" t="s">
        <v>476</v>
      </c>
      <c r="AO69" s="4">
        <v>0</v>
      </c>
      <c r="AQ69" s="5" t="str">
        <f t="shared" si="0"/>
        <v>不織袋･ｸﾘｽﾏｽｼｰﾙ･ｸﾞﾘｰﾝ</v>
      </c>
      <c r="AR69" s="5">
        <f t="shared" si="0"/>
        <v>0</v>
      </c>
      <c r="AS69" s="5" t="str">
        <f t="shared" si="0"/>
        <v>不織袋･ｸﾘｽﾏｽｼｰﾙ･ｸﾞﾘｰﾝ</v>
      </c>
      <c r="AW69" s="4" t="s">
        <v>231</v>
      </c>
      <c r="AX69" s="4">
        <v>0</v>
      </c>
      <c r="AZ69" s="169" t="s">
        <v>377</v>
      </c>
      <c r="BA69" s="169">
        <v>0</v>
      </c>
      <c r="BB69" s="169"/>
      <c r="BL69" s="4" t="s">
        <v>690</v>
      </c>
      <c r="BM69" s="4">
        <v>0</v>
      </c>
      <c r="BO69" s="4" t="s">
        <v>170</v>
      </c>
      <c r="BP69" s="4">
        <v>1980</v>
      </c>
      <c r="BR69" s="4" t="s">
        <v>498</v>
      </c>
      <c r="CA69" s="4" t="s">
        <v>76</v>
      </c>
    </row>
    <row r="70" spans="3:79" s="4" customFormat="1">
      <c r="C70" s="4" t="s">
        <v>792</v>
      </c>
      <c r="F70" s="4" t="s">
        <v>542</v>
      </c>
      <c r="G70" s="90"/>
      <c r="H70" s="4" t="s">
        <v>792</v>
      </c>
      <c r="J70" s="4" t="str">
        <f t="shared" si="2"/>
        <v>不要</v>
      </c>
      <c r="K70" s="4">
        <f t="shared" si="3"/>
        <v>0</v>
      </c>
      <c r="L70" s="4" t="s">
        <v>744</v>
      </c>
      <c r="M70" s="4">
        <v>0</v>
      </c>
      <c r="N70" s="5" t="str">
        <f t="shared" si="1"/>
        <v>不織袋･ｸﾘｽﾏｽｼｰﾙ･ﾎﾜｲﾄ</v>
      </c>
      <c r="V70" s="4" t="s">
        <v>476</v>
      </c>
      <c r="W70" s="4">
        <v>0</v>
      </c>
      <c r="AB70" s="4" t="s">
        <v>476</v>
      </c>
      <c r="AC70" s="4">
        <v>0</v>
      </c>
      <c r="AE70" s="4" t="s">
        <v>116</v>
      </c>
      <c r="AF70" s="4">
        <v>0</v>
      </c>
      <c r="AH70" s="4" t="s">
        <v>421</v>
      </c>
      <c r="AI70" s="4">
        <v>990</v>
      </c>
      <c r="AK70" s="4" t="s">
        <v>120</v>
      </c>
      <c r="AL70" s="4">
        <v>0</v>
      </c>
      <c r="AN70" s="4" t="s">
        <v>476</v>
      </c>
      <c r="AO70" s="4">
        <v>0</v>
      </c>
      <c r="AQ70" s="5" t="str">
        <f t="shared" si="0"/>
        <v>不織袋･ｸﾘｽﾏｽｼｰﾙ･ﾎﾜｲﾄ</v>
      </c>
      <c r="AR70" s="5">
        <f t="shared" si="0"/>
        <v>0</v>
      </c>
      <c r="AS70" s="5" t="str">
        <f t="shared" si="0"/>
        <v>不織袋･ｸﾘｽﾏｽｼｰﾙ･ﾎﾜｲﾄ</v>
      </c>
      <c r="AW70" s="4" t="s">
        <v>339</v>
      </c>
      <c r="AX70" s="4">
        <v>0</v>
      </c>
      <c r="AZ70" s="169" t="s">
        <v>476</v>
      </c>
      <c r="BA70" s="169">
        <v>0</v>
      </c>
      <c r="BB70" s="169"/>
      <c r="BL70" s="4" t="s">
        <v>690</v>
      </c>
      <c r="BM70" s="4">
        <v>0</v>
      </c>
      <c r="CA70" s="4" t="s">
        <v>77</v>
      </c>
    </row>
    <row r="71" spans="3:79" s="4" customFormat="1">
      <c r="C71" s="4" t="s">
        <v>793</v>
      </c>
      <c r="G71" s="90"/>
      <c r="H71" s="4" t="s">
        <v>793</v>
      </c>
      <c r="J71" s="4" t="str">
        <f t="shared" si="2"/>
        <v>不要</v>
      </c>
      <c r="K71" s="4">
        <f t="shared" si="3"/>
        <v>0</v>
      </c>
      <c r="L71" s="4" t="s">
        <v>747</v>
      </c>
      <c r="M71" s="4">
        <v>0</v>
      </c>
      <c r="N71" s="5" t="str">
        <f t="shared" si="1"/>
        <v>不織袋･誕生日ｼｰﾙ･ﾋﾟｰﾁﾋﾟﾝｸ</v>
      </c>
      <c r="V71" s="4" t="s">
        <v>476</v>
      </c>
      <c r="W71" s="4">
        <v>0</v>
      </c>
      <c r="AB71" s="4" t="s">
        <v>476</v>
      </c>
      <c r="AC71" s="4">
        <v>0</v>
      </c>
      <c r="AE71" s="4" t="s">
        <v>117</v>
      </c>
      <c r="AF71" s="4">
        <v>0</v>
      </c>
      <c r="AH71" s="4" t="s">
        <v>53</v>
      </c>
      <c r="AI71" s="4">
        <v>990</v>
      </c>
      <c r="AK71" s="4" t="s">
        <v>121</v>
      </c>
      <c r="AL71" s="4">
        <v>0</v>
      </c>
      <c r="AN71" s="4" t="s">
        <v>476</v>
      </c>
      <c r="AO71" s="4">
        <v>0</v>
      </c>
      <c r="AQ71" s="5" t="str">
        <f t="shared" si="0"/>
        <v>不織袋･誕生日ｼｰﾙ･ﾋﾟｰﾁﾋﾟﾝｸ</v>
      </c>
      <c r="AR71" s="5">
        <f t="shared" si="0"/>
        <v>0</v>
      </c>
      <c r="AS71" s="5" t="str">
        <f t="shared" si="0"/>
        <v>不織袋･誕生日ｼｰﾙ･ﾋﾟｰﾁﾋﾟﾝｸ</v>
      </c>
      <c r="AW71" s="4" t="s">
        <v>340</v>
      </c>
      <c r="AX71" s="4">
        <v>0</v>
      </c>
      <c r="AZ71" s="169" t="s">
        <v>476</v>
      </c>
      <c r="BA71" s="169">
        <v>0</v>
      </c>
      <c r="BB71" s="169"/>
      <c r="BL71" s="4" t="s">
        <v>690</v>
      </c>
      <c r="BM71" s="4">
        <v>0</v>
      </c>
      <c r="CA71" s="4" t="s">
        <v>154</v>
      </c>
    </row>
    <row r="72" spans="3:79" s="4" customFormat="1">
      <c r="C72" s="4" t="s">
        <v>796</v>
      </c>
      <c r="G72" s="90"/>
      <c r="H72" s="4" t="s">
        <v>796</v>
      </c>
      <c r="J72" s="4" t="str">
        <f t="shared" si="2"/>
        <v>不要</v>
      </c>
      <c r="K72" s="4">
        <f t="shared" si="3"/>
        <v>0</v>
      </c>
      <c r="L72" s="4" t="s">
        <v>748</v>
      </c>
      <c r="M72" s="4">
        <v>0</v>
      </c>
      <c r="N72" s="5" t="str">
        <f t="shared" si="1"/>
        <v>不織袋･誕生日ｼｰﾙ･ﾈｲﾋﾞｰ</v>
      </c>
      <c r="V72" s="4" t="s">
        <v>476</v>
      </c>
      <c r="W72" s="4">
        <v>0</v>
      </c>
      <c r="AB72" s="4" t="s">
        <v>476</v>
      </c>
      <c r="AC72" s="4">
        <v>0</v>
      </c>
      <c r="AE72" s="4" t="s">
        <v>355</v>
      </c>
      <c r="AF72" s="4">
        <v>0</v>
      </c>
      <c r="AH72" s="4" t="s">
        <v>202</v>
      </c>
      <c r="AI72" s="4">
        <v>990</v>
      </c>
      <c r="AK72" s="4" t="s">
        <v>122</v>
      </c>
      <c r="AL72" s="4">
        <v>0</v>
      </c>
      <c r="AN72" s="4" t="s">
        <v>476</v>
      </c>
      <c r="AO72" s="4">
        <v>0</v>
      </c>
      <c r="AQ72" s="5" t="str">
        <f t="shared" si="0"/>
        <v>不織袋･誕生日ｼｰﾙ･ﾈｲﾋﾞｰ</v>
      </c>
      <c r="AR72" s="5">
        <f t="shared" si="0"/>
        <v>0</v>
      </c>
      <c r="AS72" s="5" t="str">
        <f t="shared" si="0"/>
        <v>不織袋･誕生日ｼｰﾙ･ﾈｲﾋﾞｰ</v>
      </c>
      <c r="AW72" s="4" t="s">
        <v>253</v>
      </c>
      <c r="AX72" s="4">
        <v>0</v>
      </c>
      <c r="AZ72" s="169" t="s">
        <v>476</v>
      </c>
      <c r="BA72" s="169">
        <v>0</v>
      </c>
      <c r="BB72" s="169"/>
      <c r="BL72" s="4" t="s">
        <v>690</v>
      </c>
      <c r="BM72" s="4">
        <v>0</v>
      </c>
      <c r="CA72" s="4" t="s">
        <v>155</v>
      </c>
    </row>
    <row r="73" spans="3:79" s="4" customFormat="1">
      <c r="C73" s="4" t="s">
        <v>805</v>
      </c>
      <c r="G73" s="90"/>
      <c r="H73" s="4" t="s">
        <v>805</v>
      </c>
      <c r="J73" s="4" t="str">
        <f t="shared" si="2"/>
        <v>不要</v>
      </c>
      <c r="K73" s="4">
        <f t="shared" si="3"/>
        <v>0</v>
      </c>
      <c r="L73" s="4" t="s">
        <v>476</v>
      </c>
      <c r="M73" s="4">
        <v>0</v>
      </c>
      <c r="N73" s="5" t="str">
        <f t="shared" si="1"/>
        <v>−</v>
      </c>
      <c r="V73" s="4" t="s">
        <v>476</v>
      </c>
      <c r="W73" s="4">
        <v>0</v>
      </c>
      <c r="AB73" s="4" t="s">
        <v>476</v>
      </c>
      <c r="AC73" s="4">
        <v>0</v>
      </c>
      <c r="AE73" s="4" t="s">
        <v>356</v>
      </c>
      <c r="AF73" s="4">
        <v>0</v>
      </c>
      <c r="AH73" s="4" t="s">
        <v>203</v>
      </c>
      <c r="AI73" s="4">
        <v>990</v>
      </c>
      <c r="AK73" s="4" t="s">
        <v>236</v>
      </c>
      <c r="AL73" s="4">
        <v>0</v>
      </c>
      <c r="AN73" s="4" t="s">
        <v>476</v>
      </c>
      <c r="AO73" s="4">
        <v>0</v>
      </c>
      <c r="AQ73" s="5" t="str">
        <f t="shared" si="0"/>
        <v>−</v>
      </c>
      <c r="AR73" s="5">
        <f t="shared" si="0"/>
        <v>0</v>
      </c>
      <c r="AS73" s="5" t="str">
        <f t="shared" si="0"/>
        <v>−</v>
      </c>
      <c r="AW73" s="4" t="s">
        <v>254</v>
      </c>
      <c r="AX73" s="4">
        <v>0</v>
      </c>
      <c r="AZ73" s="169" t="s">
        <v>476</v>
      </c>
      <c r="BA73" s="169">
        <v>0</v>
      </c>
      <c r="BB73" s="169"/>
      <c r="BL73" s="4" t="s">
        <v>690</v>
      </c>
      <c r="BM73" s="4">
        <v>0</v>
      </c>
      <c r="CA73" s="4" t="s">
        <v>156</v>
      </c>
    </row>
    <row r="74" spans="3:79" s="4" customFormat="1">
      <c r="C74" s="4" t="s">
        <v>806</v>
      </c>
      <c r="G74" s="90"/>
      <c r="H74" s="4" t="s">
        <v>806</v>
      </c>
      <c r="J74" s="4" t="str">
        <f t="shared" si="2"/>
        <v>不要</v>
      </c>
      <c r="K74" s="4">
        <f t="shared" si="3"/>
        <v>0</v>
      </c>
      <c r="L74" s="4" t="s">
        <v>476</v>
      </c>
      <c r="M74" s="4">
        <v>0</v>
      </c>
      <c r="N74" s="5" t="str">
        <f t="shared" si="1"/>
        <v>−</v>
      </c>
      <c r="V74" s="4" t="s">
        <v>476</v>
      </c>
      <c r="W74" s="4">
        <v>0</v>
      </c>
      <c r="AB74" s="4" t="s">
        <v>476</v>
      </c>
      <c r="AC74" s="4">
        <v>0</v>
      </c>
      <c r="AE74" s="4" t="s">
        <v>357</v>
      </c>
      <c r="AF74" s="4">
        <v>0</v>
      </c>
      <c r="AH74" s="4" t="s">
        <v>219</v>
      </c>
      <c r="AI74" s="4">
        <v>990</v>
      </c>
      <c r="AK74" s="4" t="s">
        <v>237</v>
      </c>
      <c r="AL74" s="4">
        <v>0</v>
      </c>
      <c r="AN74" s="4" t="s">
        <v>476</v>
      </c>
      <c r="AO74" s="4">
        <v>0</v>
      </c>
      <c r="AQ74" s="5" t="str">
        <f>CHOOSE($L$102,L74,V74)</f>
        <v>−</v>
      </c>
      <c r="AR74" s="5">
        <f t="shared" si="0"/>
        <v>0</v>
      </c>
      <c r="AS74" s="5" t="str">
        <f t="shared" si="0"/>
        <v>−</v>
      </c>
      <c r="AW74" s="4" t="s">
        <v>225</v>
      </c>
      <c r="AX74" s="4">
        <v>0</v>
      </c>
      <c r="AZ74" s="169" t="s">
        <v>476</v>
      </c>
      <c r="BA74" s="169">
        <v>0</v>
      </c>
      <c r="BB74" s="169"/>
      <c r="BL74" s="4" t="s">
        <v>690</v>
      </c>
      <c r="BM74" s="4">
        <v>0</v>
      </c>
      <c r="CA74" s="4" t="s">
        <v>652</v>
      </c>
    </row>
    <row r="75" spans="3:79" s="4" customFormat="1">
      <c r="C75" s="4" t="s">
        <v>807</v>
      </c>
      <c r="G75" s="90"/>
      <c r="H75" s="4" t="s">
        <v>807</v>
      </c>
      <c r="J75" s="4" t="str">
        <f t="shared" si="2"/>
        <v>不要</v>
      </c>
      <c r="K75" s="4">
        <f t="shared" si="3"/>
        <v>0</v>
      </c>
      <c r="L75" s="4" t="s">
        <v>476</v>
      </c>
      <c r="M75" s="4">
        <v>0</v>
      </c>
      <c r="N75" s="5" t="str">
        <f t="shared" si="1"/>
        <v>−</v>
      </c>
      <c r="V75" s="4" t="s">
        <v>476</v>
      </c>
      <c r="W75" s="4">
        <v>0</v>
      </c>
      <c r="AB75" s="4" t="s">
        <v>476</v>
      </c>
      <c r="AC75" s="4">
        <v>0</v>
      </c>
      <c r="AE75" s="4" t="s">
        <v>228</v>
      </c>
      <c r="AF75" s="4">
        <v>0</v>
      </c>
      <c r="AH75" s="4" t="s">
        <v>314</v>
      </c>
      <c r="AI75" s="4">
        <v>990</v>
      </c>
      <c r="AK75" s="4" t="s">
        <v>238</v>
      </c>
      <c r="AL75" s="4">
        <v>0</v>
      </c>
      <c r="AN75" s="4" t="s">
        <v>476</v>
      </c>
      <c r="AO75" s="4">
        <v>0</v>
      </c>
      <c r="AQ75" s="5" t="str">
        <f t="shared" si="0"/>
        <v>−</v>
      </c>
      <c r="AR75" s="5">
        <f t="shared" si="0"/>
        <v>0</v>
      </c>
      <c r="AS75" s="5" t="str">
        <f t="shared" si="0"/>
        <v>−</v>
      </c>
      <c r="AW75" s="4" t="s">
        <v>231</v>
      </c>
      <c r="AX75" s="4">
        <v>0</v>
      </c>
      <c r="AZ75" s="169" t="s">
        <v>476</v>
      </c>
      <c r="BA75" s="169">
        <v>0</v>
      </c>
      <c r="BB75" s="169"/>
      <c r="BL75" s="4" t="s">
        <v>690</v>
      </c>
      <c r="BM75" s="4">
        <v>0</v>
      </c>
      <c r="CA75" s="4" t="s">
        <v>157</v>
      </c>
    </row>
    <row r="76" spans="3:79" s="4" customFormat="1">
      <c r="C76" s="4" t="s">
        <v>808</v>
      </c>
      <c r="G76" s="90"/>
      <c r="H76" s="4" t="s">
        <v>808</v>
      </c>
      <c r="J76" s="4" t="str">
        <f t="shared" si="2"/>
        <v>不要</v>
      </c>
      <c r="K76" s="4">
        <f t="shared" si="3"/>
        <v>0</v>
      </c>
      <c r="L76" s="4" t="s">
        <v>476</v>
      </c>
      <c r="M76" s="4">
        <v>0</v>
      </c>
      <c r="N76" s="5" t="str">
        <f t="shared" si="1"/>
        <v>−</v>
      </c>
      <c r="V76" s="4" t="s">
        <v>476</v>
      </c>
      <c r="W76" s="4">
        <v>0</v>
      </c>
      <c r="AB76" s="4" t="s">
        <v>476</v>
      </c>
      <c r="AC76" s="4">
        <v>0</v>
      </c>
      <c r="AE76" s="4" t="s">
        <v>229</v>
      </c>
      <c r="AF76" s="4">
        <v>0</v>
      </c>
      <c r="AH76" s="4" t="s">
        <v>442</v>
      </c>
      <c r="AI76" s="4">
        <v>990</v>
      </c>
      <c r="AK76" s="4" t="s">
        <v>769</v>
      </c>
      <c r="AL76" s="4">
        <v>0</v>
      </c>
      <c r="AN76" s="4" t="s">
        <v>476</v>
      </c>
      <c r="AO76" s="4">
        <v>0</v>
      </c>
      <c r="AQ76" s="5" t="str">
        <f t="shared" si="0"/>
        <v>−</v>
      </c>
      <c r="AR76" s="5">
        <f t="shared" si="0"/>
        <v>0</v>
      </c>
      <c r="AS76" s="5" t="str">
        <f t="shared" si="0"/>
        <v>−</v>
      </c>
      <c r="AW76" s="4" t="s">
        <v>339</v>
      </c>
      <c r="AX76" s="4">
        <v>0</v>
      </c>
      <c r="AZ76" s="169" t="s">
        <v>639</v>
      </c>
      <c r="BA76" s="169">
        <v>0</v>
      </c>
      <c r="BB76" s="169"/>
      <c r="BL76" s="4" t="s">
        <v>690</v>
      </c>
      <c r="BM76" s="4">
        <v>0</v>
      </c>
      <c r="CA76" s="4" t="s">
        <v>476</v>
      </c>
    </row>
    <row r="77" spans="3:79" s="4" customFormat="1">
      <c r="C77" s="4" t="s">
        <v>809</v>
      </c>
      <c r="G77" s="90"/>
      <c r="H77" s="4" t="s">
        <v>809</v>
      </c>
      <c r="J77" s="4" t="str">
        <f t="shared" si="2"/>
        <v>不要</v>
      </c>
      <c r="K77" s="4">
        <f t="shared" si="3"/>
        <v>0</v>
      </c>
      <c r="L77" s="4" t="s">
        <v>476</v>
      </c>
      <c r="M77" s="4">
        <v>0</v>
      </c>
      <c r="N77" s="5" t="str">
        <f t="shared" si="1"/>
        <v>−</v>
      </c>
      <c r="V77" s="4" t="s">
        <v>476</v>
      </c>
      <c r="W77" s="4">
        <v>0</v>
      </c>
      <c r="AB77" s="4" t="s">
        <v>476</v>
      </c>
      <c r="AC77" s="4">
        <v>0</v>
      </c>
      <c r="AE77" s="4" t="s">
        <v>230</v>
      </c>
      <c r="AF77" s="4">
        <v>0</v>
      </c>
      <c r="AH77" s="4" t="s">
        <v>153</v>
      </c>
      <c r="AI77" s="4">
        <v>990</v>
      </c>
      <c r="AK77" s="4" t="s">
        <v>770</v>
      </c>
      <c r="AL77" s="4">
        <v>0</v>
      </c>
      <c r="AN77" s="4" t="s">
        <v>476</v>
      </c>
      <c r="AO77" s="4">
        <v>0</v>
      </c>
      <c r="AQ77" s="5" t="str">
        <f t="shared" si="0"/>
        <v>−</v>
      </c>
      <c r="AR77" s="5">
        <f t="shared" si="0"/>
        <v>0</v>
      </c>
      <c r="AS77" s="5" t="str">
        <f t="shared" si="0"/>
        <v>−</v>
      </c>
      <c r="AW77" s="4" t="s">
        <v>340</v>
      </c>
      <c r="AX77" s="4">
        <v>0</v>
      </c>
      <c r="AZ77" s="169" t="s">
        <v>476</v>
      </c>
      <c r="BA77" s="169">
        <v>0</v>
      </c>
      <c r="BB77" s="169"/>
      <c r="BF77" s="4" t="s">
        <v>476</v>
      </c>
      <c r="BL77" s="4" t="s">
        <v>690</v>
      </c>
      <c r="BM77" s="4">
        <v>0</v>
      </c>
      <c r="CA77" s="4" t="s">
        <v>476</v>
      </c>
    </row>
    <row r="78" spans="3:79" s="4" customFormat="1">
      <c r="C78" s="4" t="s">
        <v>810</v>
      </c>
      <c r="G78" s="90"/>
      <c r="H78" s="4" t="s">
        <v>810</v>
      </c>
      <c r="J78" s="4" t="str">
        <f t="shared" si="2"/>
        <v>不要</v>
      </c>
      <c r="K78" s="4">
        <f t="shared" si="3"/>
        <v>0</v>
      </c>
      <c r="L78" s="4" t="s">
        <v>476</v>
      </c>
      <c r="M78" s="4">
        <v>0</v>
      </c>
      <c r="N78" s="5" t="str">
        <f t="shared" si="1"/>
        <v>−</v>
      </c>
      <c r="V78" s="4" t="s">
        <v>476</v>
      </c>
      <c r="W78" s="4">
        <v>0</v>
      </c>
      <c r="AB78" s="4" t="s">
        <v>476</v>
      </c>
      <c r="AC78" s="4">
        <v>0</v>
      </c>
      <c r="AE78" s="4" t="s">
        <v>279</v>
      </c>
      <c r="AF78" s="4">
        <v>0</v>
      </c>
      <c r="AH78" s="4" t="s">
        <v>226</v>
      </c>
      <c r="AI78" s="4">
        <v>990</v>
      </c>
      <c r="AK78" s="4" t="s">
        <v>771</v>
      </c>
      <c r="AL78" s="4">
        <v>0</v>
      </c>
      <c r="AN78" s="4" t="s">
        <v>476</v>
      </c>
      <c r="AO78" s="4">
        <v>0</v>
      </c>
      <c r="AQ78" s="5" t="str">
        <f t="shared" si="0"/>
        <v>−</v>
      </c>
      <c r="AR78" s="5">
        <f t="shared" si="0"/>
        <v>0</v>
      </c>
      <c r="AS78" s="5" t="str">
        <f t="shared" si="0"/>
        <v>−</v>
      </c>
      <c r="AW78" s="4" t="s">
        <v>253</v>
      </c>
      <c r="AX78" s="4">
        <v>0</v>
      </c>
      <c r="AZ78" s="169" t="s">
        <v>476</v>
      </c>
      <c r="BA78" s="169">
        <v>0</v>
      </c>
      <c r="BB78" s="169"/>
      <c r="BF78" s="4" t="s">
        <v>476</v>
      </c>
      <c r="BL78" s="4" t="s">
        <v>690</v>
      </c>
      <c r="BM78" s="4">
        <v>0</v>
      </c>
      <c r="CA78" s="4" t="s">
        <v>476</v>
      </c>
    </row>
    <row r="79" spans="3:79" s="4" customFormat="1">
      <c r="C79" s="4" t="s">
        <v>772</v>
      </c>
      <c r="G79" s="90"/>
      <c r="H79" s="4" t="s">
        <v>772</v>
      </c>
      <c r="J79" s="4" t="str">
        <f t="shared" si="2"/>
        <v>不要</v>
      </c>
      <c r="K79" s="4">
        <f t="shared" si="3"/>
        <v>0</v>
      </c>
      <c r="L79" s="4" t="s">
        <v>476</v>
      </c>
      <c r="M79" s="4">
        <v>0</v>
      </c>
      <c r="N79" s="5" t="str">
        <f t="shared" si="1"/>
        <v>−</v>
      </c>
      <c r="V79" s="4" t="s">
        <v>476</v>
      </c>
      <c r="W79" s="4">
        <v>0</v>
      </c>
      <c r="AB79" s="4" t="s">
        <v>476</v>
      </c>
      <c r="AC79" s="4">
        <v>0</v>
      </c>
      <c r="AE79" s="4" t="s">
        <v>221</v>
      </c>
      <c r="AF79" s="4">
        <v>0</v>
      </c>
      <c r="AH79" s="4" t="s">
        <v>501</v>
      </c>
      <c r="AI79" s="4">
        <v>990</v>
      </c>
      <c r="AK79" s="4" t="s">
        <v>476</v>
      </c>
      <c r="AL79" s="4">
        <v>0</v>
      </c>
      <c r="AN79" s="4" t="s">
        <v>476</v>
      </c>
      <c r="AO79" s="4">
        <v>0</v>
      </c>
      <c r="AQ79" s="5" t="str">
        <f t="shared" si="0"/>
        <v>−</v>
      </c>
      <c r="AR79" s="5">
        <f t="shared" si="0"/>
        <v>0</v>
      </c>
      <c r="AS79" s="5" t="str">
        <f t="shared" si="0"/>
        <v>−</v>
      </c>
      <c r="AW79" s="4" t="s">
        <v>254</v>
      </c>
      <c r="AX79" s="4">
        <v>0</v>
      </c>
      <c r="AZ79" s="169" t="s">
        <v>476</v>
      </c>
      <c r="BA79" s="169">
        <v>0</v>
      </c>
      <c r="BB79" s="169"/>
      <c r="BF79" s="4" t="s">
        <v>476</v>
      </c>
      <c r="BL79" s="4" t="s">
        <v>690</v>
      </c>
      <c r="BM79" s="4">
        <v>0</v>
      </c>
      <c r="CA79" s="4" t="s">
        <v>476</v>
      </c>
    </row>
    <row r="80" spans="3:79" s="126" customFormat="1">
      <c r="C80" s="4" t="s">
        <v>773</v>
      </c>
      <c r="G80" s="125"/>
      <c r="H80" s="4" t="s">
        <v>773</v>
      </c>
      <c r="J80" s="4" t="str">
        <f t="shared" si="2"/>
        <v>不要</v>
      </c>
      <c r="K80" s="4">
        <f t="shared" si="3"/>
        <v>0</v>
      </c>
      <c r="L80" s="126" t="s">
        <v>448</v>
      </c>
      <c r="N80" s="126" t="s">
        <v>448</v>
      </c>
      <c r="AB80" s="4" t="s">
        <v>476</v>
      </c>
      <c r="AC80" s="4">
        <v>0</v>
      </c>
      <c r="AE80" s="4" t="s">
        <v>222</v>
      </c>
      <c r="AH80" s="4" t="s">
        <v>476</v>
      </c>
      <c r="AI80" s="4">
        <v>0</v>
      </c>
      <c r="AK80" s="4" t="s">
        <v>476</v>
      </c>
      <c r="AL80" s="4">
        <v>0</v>
      </c>
      <c r="AN80" s="4" t="s">
        <v>476</v>
      </c>
      <c r="AO80" s="4">
        <v>0</v>
      </c>
      <c r="AQ80" s="5" t="str">
        <f t="shared" si="0"/>
        <v>↑ここまでが限界</v>
      </c>
      <c r="AR80" s="5">
        <f t="shared" si="0"/>
        <v>0</v>
      </c>
      <c r="AS80" s="5" t="str">
        <f t="shared" si="0"/>
        <v>↑ここまでが限界</v>
      </c>
      <c r="AW80" s="4" t="s">
        <v>225</v>
      </c>
      <c r="AX80" s="4">
        <v>0</v>
      </c>
      <c r="AZ80" s="169" t="s">
        <v>476</v>
      </c>
      <c r="BA80" s="169">
        <v>0</v>
      </c>
    </row>
    <row r="81" spans="3:11" s="4" customFormat="1">
      <c r="C81" s="4" t="s">
        <v>774</v>
      </c>
      <c r="G81" s="90"/>
      <c r="H81" s="4" t="s">
        <v>774</v>
      </c>
      <c r="J81" s="4" t="str">
        <f t="shared" si="2"/>
        <v>不要</v>
      </c>
      <c r="K81" s="4">
        <f t="shared" si="3"/>
        <v>0</v>
      </c>
    </row>
    <row r="82" spans="3:11" s="4" customFormat="1">
      <c r="C82" s="4" t="s">
        <v>315</v>
      </c>
      <c r="G82" s="90"/>
      <c r="H82" s="4" t="s">
        <v>315</v>
      </c>
      <c r="J82" s="4" t="str">
        <f t="shared" si="2"/>
        <v>不要</v>
      </c>
      <c r="K82" s="4">
        <f t="shared" si="3"/>
        <v>0</v>
      </c>
    </row>
    <row r="83" spans="3:11" s="4" customFormat="1">
      <c r="C83" s="4" t="s">
        <v>234</v>
      </c>
      <c r="G83" s="90"/>
      <c r="H83" s="4" t="s">
        <v>234</v>
      </c>
      <c r="J83" s="4" t="str">
        <f t="shared" si="2"/>
        <v>不要</v>
      </c>
      <c r="K83" s="4">
        <f t="shared" si="3"/>
        <v>0</v>
      </c>
    </row>
    <row r="84" spans="3:11" s="4" customFormat="1">
      <c r="C84" s="4" t="s">
        <v>594</v>
      </c>
      <c r="G84" s="90"/>
      <c r="H84" s="4" t="s">
        <v>594</v>
      </c>
      <c r="J84" s="4" t="str">
        <f t="shared" si="2"/>
        <v>不要</v>
      </c>
      <c r="K84" s="4">
        <f t="shared" si="3"/>
        <v>0</v>
      </c>
    </row>
    <row r="85" spans="3:11" s="4" customFormat="1">
      <c r="C85" s="4" t="s">
        <v>595</v>
      </c>
      <c r="G85" s="90"/>
      <c r="H85" s="4" t="s">
        <v>595</v>
      </c>
      <c r="J85" s="4" t="str">
        <f t="shared" si="2"/>
        <v>不要</v>
      </c>
      <c r="K85" s="4">
        <f t="shared" si="3"/>
        <v>0</v>
      </c>
    </row>
    <row r="86" spans="3:11" s="4" customFormat="1">
      <c r="C86" s="4" t="s">
        <v>256</v>
      </c>
      <c r="G86" s="90"/>
      <c r="H86" s="4" t="s">
        <v>256</v>
      </c>
      <c r="J86" s="4" t="str">
        <f t="shared" si="2"/>
        <v>不要</v>
      </c>
      <c r="K86" s="4">
        <f t="shared" si="3"/>
        <v>0</v>
      </c>
    </row>
    <row r="87" spans="3:11" s="4" customFormat="1">
      <c r="C87" s="4" t="s">
        <v>125</v>
      </c>
      <c r="G87" s="90"/>
      <c r="H87" s="4" t="s">
        <v>125</v>
      </c>
      <c r="J87" s="4" t="str">
        <f t="shared" si="2"/>
        <v>不要</v>
      </c>
      <c r="K87" s="4">
        <f t="shared" si="3"/>
        <v>0</v>
      </c>
    </row>
    <row r="88" spans="3:11" s="4" customFormat="1">
      <c r="C88" s="4" t="s">
        <v>80</v>
      </c>
      <c r="G88" s="90"/>
      <c r="H88" s="4" t="s">
        <v>80</v>
      </c>
      <c r="J88" s="4" t="str">
        <f t="shared" si="2"/>
        <v>不要</v>
      </c>
      <c r="K88" s="4">
        <f t="shared" si="3"/>
        <v>0</v>
      </c>
    </row>
    <row r="89" spans="3:11" s="4" customFormat="1">
      <c r="C89" s="4" t="s">
        <v>81</v>
      </c>
      <c r="G89" s="90"/>
      <c r="H89" s="4" t="s">
        <v>81</v>
      </c>
      <c r="J89" s="4" t="str">
        <f t="shared" si="2"/>
        <v>不要</v>
      </c>
      <c r="K89" s="4">
        <f t="shared" si="3"/>
        <v>0</v>
      </c>
    </row>
    <row r="90" spans="3:11" s="4" customFormat="1">
      <c r="C90" s="4" t="s">
        <v>366</v>
      </c>
      <c r="G90" s="90"/>
      <c r="H90" s="4" t="s">
        <v>366</v>
      </c>
      <c r="J90" s="4" t="str">
        <f t="shared" si="2"/>
        <v>不要</v>
      </c>
      <c r="K90" s="4">
        <f t="shared" si="3"/>
        <v>0</v>
      </c>
    </row>
    <row r="91" spans="3:11" s="4" customFormat="1">
      <c r="C91" s="4" t="s">
        <v>434</v>
      </c>
      <c r="G91" s="90"/>
      <c r="H91" s="4" t="s">
        <v>434</v>
      </c>
      <c r="J91" s="126" t="s">
        <v>448</v>
      </c>
      <c r="K91" s="126"/>
    </row>
    <row r="92" spans="3:11" s="4" customFormat="1">
      <c r="G92" s="90"/>
    </row>
    <row r="93" spans="3:11" s="4" customFormat="1">
      <c r="G93" s="90"/>
    </row>
    <row r="94" spans="3:11" s="4" customFormat="1">
      <c r="G94" s="90"/>
    </row>
    <row r="95" spans="3:11" s="4" customFormat="1">
      <c r="G95" s="90"/>
    </row>
    <row r="96" spans="3:11" s="4" customFormat="1">
      <c r="G96" s="90"/>
    </row>
    <row r="97" spans="1:79" s="4" customFormat="1">
      <c r="G97" s="90"/>
    </row>
    <row r="98" spans="1:79" s="4" customFormat="1">
      <c r="G98" s="90"/>
      <c r="CA98" s="4" t="s">
        <v>74</v>
      </c>
    </row>
    <row r="99" spans="1:79" s="10" customFormat="1">
      <c r="A99" s="5"/>
      <c r="B99" s="5"/>
      <c r="C99" s="5"/>
      <c r="D99" s="5" t="s">
        <v>599</v>
      </c>
      <c r="E99" s="5"/>
      <c r="F99" s="5" t="s">
        <v>418</v>
      </c>
      <c r="G99" s="89"/>
      <c r="H99" s="5" t="s">
        <v>265</v>
      </c>
      <c r="I99" s="5" t="s">
        <v>509</v>
      </c>
      <c r="J99" s="5"/>
      <c r="K99" s="5"/>
      <c r="L99" s="5" t="s">
        <v>544</v>
      </c>
      <c r="M99" s="5"/>
      <c r="N99" s="5" t="s">
        <v>526</v>
      </c>
      <c r="O99" s="5"/>
      <c r="P99" s="5" t="s">
        <v>103</v>
      </c>
      <c r="Q99" s="5"/>
      <c r="R99" s="5" t="s">
        <v>161</v>
      </c>
      <c r="S99" s="5" t="s">
        <v>684</v>
      </c>
      <c r="T99" s="5" t="s">
        <v>425</v>
      </c>
      <c r="U99" s="10" t="s">
        <v>323</v>
      </c>
      <c r="CA99" s="10">
        <v>1</v>
      </c>
    </row>
    <row r="100" spans="1:79" s="9" customFormat="1">
      <c r="B100" s="28"/>
      <c r="C100" s="29"/>
      <c r="D100" s="9">
        <v>1</v>
      </c>
      <c r="F100" s="9">
        <v>1</v>
      </c>
      <c r="G100" s="91"/>
      <c r="H100" s="9">
        <v>1</v>
      </c>
      <c r="I100" s="9">
        <v>1</v>
      </c>
      <c r="J100" s="9" t="str">
        <f>CHOOSE(I100,J51,J52,J53,J54,J55,J56,J57,J58,J59,J60)</f>
        <v>不要</v>
      </c>
      <c r="L100" s="9" t="str">
        <f>CHOOSE($M$100,AQ51,AQ52,AQ53,AQ54,AQ55,AQ56,AQ57,AQ58,AQ59,AQ60,AQ61,AQ62,AQ63,AQ64,AQ65,AQ66,AQ67,AQ68,AQ69,AQ70,AQ71,AQ72,AQ73,AQ74,AQ75,AQ76,AQ77,AQ78,AQ79)</f>
        <v>不織袋・ライトピンク</v>
      </c>
      <c r="M100" s="9">
        <v>1</v>
      </c>
      <c r="N100" s="4" t="str">
        <f>CHOOSE(M100,$N$51,$N$52,$N$53,$N$54,$N$55,$N$56,$N$57,$N$58,$N$59,$N$60,$N$61,$N$62,N63,N64,N65,N66,N67,N68,N69,N70,N71,N72,N73,N74,N75,N76,N77,N78,N79)</f>
        <v>不織袋・ライトピンク</v>
      </c>
      <c r="P100" s="9">
        <f>CHOOSE(M100,AR51,AR52,AR53,AR54,AR55,AR56,AR57,AR58,AR59,AR60,AR61,AR62,AR63,AR64,AR65,AR66,AR67,AR68,AR69,AR70,AR71,AR72,AR73,AR74,AR75,AR76,AR77,AR78,AR79)</f>
        <v>0</v>
      </c>
      <c r="R100" s="9">
        <v>1</v>
      </c>
      <c r="T100" s="9">
        <f>IF(R100&gt;1,IF(INPUT!J23&gt;0,INPUT!J23,0),0)</f>
        <v>0</v>
      </c>
      <c r="BO100" s="9" t="s">
        <v>376</v>
      </c>
      <c r="BP100" s="9">
        <v>1</v>
      </c>
      <c r="CA100" s="9" t="str">
        <f>CHOOSE(CA99,"",CA52,CA53,CA54,CA55,CA56,CA57,CA58,CA59,CA60,CA61,CA62,CA63,CA64,CA65,CA66,CA67,CA68,CA69,CA70,CA71,CA72,CA73,CA74,CA75,CA76,CA77,CA78,CA79)</f>
        <v/>
      </c>
    </row>
    <row r="101" spans="1:79" s="9" customFormat="1">
      <c r="B101" s="28"/>
      <c r="C101" s="29"/>
      <c r="D101" s="9" t="str">
        <f>CHOOSE(D100,D51,D52,D53,D54,D55,D56,D57)</f>
        <v>銀行振込（三菱ＵＦＪ銀行）※先払い</v>
      </c>
      <c r="F101" s="9" t="str">
        <f>CHOOSE(F100,F51,F52,F53,F54,F55,F56,F57,F58,F59,F60,F61,F62,F63,F64,F65,F66,F67,F68,F69,F70,F71,F72,F73,F74)</f>
        <v>のし不要</v>
      </c>
      <c r="G101" s="91"/>
      <c r="H101" s="9" t="str">
        <f>CHOOSE(H100,H51,H52,H53,H54,H55,H56,H57,H58,H59,H60,H61,H62,H63,H64,H65,H66,H67,H68,H69,H70,H71,H72,H73,H74,H75,H76,H77,H78,H79,H80,H81,H82,H83,H84,H85,H86,H87,H88,H89,H90,H91)</f>
        <v>のし不要</v>
      </c>
      <c r="I101" s="9">
        <v>1</v>
      </c>
      <c r="J101" s="9" t="str">
        <f>CHOOSE(I101,J62,J63,J64,J65,J66,J67,J68,J69,J70,J71,J72,J73,J74,J75,J76,J77,J78,J79,J80,J81,J82,J83,J84,J85,J86,J87,J88,J89,J90)</f>
        <v>不要</v>
      </c>
      <c r="K101" s="120">
        <f>CHOOSE(I101,K62,K63,K64,K65,K66,K67,K68,K69,K70,K71,K72,K73,K74,K75,K76,K77,K78,K79,K80,K81,K82,K83,K84,K85,K86,K87,K88,K89,K90)</f>
        <v>0</v>
      </c>
      <c r="L101" s="9" t="str">
        <f>CONCATENATE(N100)</f>
        <v>不織袋・ライトピンク</v>
      </c>
      <c r="R101" s="9" t="str">
        <f>CHOOSE(R100,"",T52,T53,T54,T55,T56,T57,T58,T59,T60)</f>
        <v/>
      </c>
      <c r="S101" s="9">
        <f>CHOOSE(R100,S51,S52,S53,S54,S55,S56,S57,S58,S59,S60)</f>
        <v>0</v>
      </c>
      <c r="BO101" s="9" t="s">
        <v>328</v>
      </c>
      <c r="BP101" s="9">
        <f>IF(BP100&gt;1,1980,0)</f>
        <v>0</v>
      </c>
    </row>
    <row r="102" spans="1:79">
      <c r="A102" s="1" t="s">
        <v>576</v>
      </c>
      <c r="B102" s="1">
        <v>2</v>
      </c>
      <c r="L102" s="9">
        <v>1</v>
      </c>
      <c r="BO102" s="1" t="s">
        <v>111</v>
      </c>
    </row>
    <row r="103" spans="1:79">
      <c r="B103" s="1" t="str">
        <f>CHOOSE(B102,"希望する","希望しない","配信中")</f>
        <v>希望しない</v>
      </c>
      <c r="BO103" s="1" t="str">
        <f>CHOOSE(BP100,"",BR52,BR53,BR54,BR55,BR56,BR57,BR58,BR59,BR60,BR61,BR62,BR63,BR64,BR65,BR66,BR67,BR68,BR69)</f>
        <v/>
      </c>
    </row>
    <row r="104" spans="1:79" ht="17">
      <c r="A104" s="63"/>
      <c r="B104" s="34"/>
      <c r="C104" s="34"/>
      <c r="D104" s="34"/>
      <c r="E104" s="33"/>
      <c r="F104" s="32"/>
      <c r="G104" s="92"/>
      <c r="H104" s="32"/>
    </row>
    <row r="108" spans="1:79">
      <c r="I108" s="1" t="s">
        <v>487</v>
      </c>
    </row>
    <row r="109" spans="1:79">
      <c r="F109" s="122"/>
      <c r="I109" s="1" t="s">
        <v>269</v>
      </c>
      <c r="M109" s="122"/>
    </row>
    <row r="110" spans="1:79" s="7" customFormat="1">
      <c r="B110" s="7" t="s">
        <v>683</v>
      </c>
      <c r="C110" s="7" t="s">
        <v>293</v>
      </c>
      <c r="D110" s="7" t="s">
        <v>232</v>
      </c>
      <c r="E110" s="7" t="s">
        <v>175</v>
      </c>
      <c r="F110" s="7" t="s">
        <v>338</v>
      </c>
      <c r="G110" s="93" t="s">
        <v>364</v>
      </c>
      <c r="H110" s="7" t="s">
        <v>67</v>
      </c>
      <c r="J110" s="7" t="s">
        <v>270</v>
      </c>
      <c r="L110" s="7" t="s">
        <v>536</v>
      </c>
      <c r="M110" s="7" t="s">
        <v>176</v>
      </c>
    </row>
    <row r="111" spans="1:79" s="6" customFormat="1">
      <c r="A111" s="6" t="s">
        <v>325</v>
      </c>
      <c r="B111" s="6">
        <v>1</v>
      </c>
      <c r="C111" s="6" t="str">
        <f>CHOOSE(B111,$C$2,$C$3,$C$4,$C$5,$C$6,$C$7,$C$8,$C$9,$C$10,$C$11,$C$12,$C$13,$C$14,$C$15,$C$16,$C$17,$C$18,$C$19,$C$20,$C$21,$C$22,$C$23,$C$24,$C$25,$C$26,$C$27,$C$28,$C$29,$C$30,$C$31,$C$32,$C$33,$C$34,$C$35,$C$36,$C$37,$C$38,$C$39,$C$40,$C$41,$C$42,$C$43,$C$44,$C$45,$C$46,$C$47)</f>
        <v>【カタログの種類を選択して下さい】</v>
      </c>
      <c r="D111" s="6">
        <v>1</v>
      </c>
      <c r="E111" s="6" t="str">
        <f>CHOOSE($D$111,B171,B172,B173,B174,B175,B176,B177,B178,B179,B180,B181,B182,B183,B184,B185,B186,B187,B188,B189,B190,B191,B192,B193,B194,B195,B196,B197,B198,B199)</f>
        <v>↑先にカタログの種類を選択して下さい。</v>
      </c>
      <c r="F111" s="6">
        <f>CHOOSE($D$111,D171,D172,D173,D174,D175,D176,D177,D178,D179,D180,D181,D182,D183,D184,D185,D186,D187,D188,D189,D190,D191,D192,D193,D194,D195,D196,D197,D198,D199)</f>
        <v>0</v>
      </c>
      <c r="G111" s="94">
        <f>IF(D111&gt;1,IF(INPUT!J28=0,0,INPUT!J28),0)</f>
        <v>0</v>
      </c>
      <c r="H111" s="6" t="b">
        <v>0</v>
      </c>
      <c r="I111" s="6">
        <v>28</v>
      </c>
      <c r="J111" s="6">
        <f>H111*1</f>
        <v>0</v>
      </c>
      <c r="L111" s="6" t="str">
        <f>IF(AND(B111&gt;1,D111&gt;1),IF(G111=0,"●お届け先1",""),"")</f>
        <v/>
      </c>
      <c r="M111" s="6">
        <f>CHOOSE($D$111,C171,C172,C173,C174,C175,C176,C177,C178,C179,C180,C181,C182,C183,C184,C185,C186,C187,C188,C189,C190,C191,C192,C193,C194,C195,C196,C197,C198,C199)</f>
        <v>0</v>
      </c>
    </row>
    <row r="112" spans="1:79" s="6" customFormat="1">
      <c r="A112" s="6" t="s">
        <v>706</v>
      </c>
      <c r="B112" s="6">
        <v>1</v>
      </c>
      <c r="C112" s="6" t="str">
        <f>CHOOSE(B112,$C$2,$C$3,$C$4,$C$5,$C$6,$C$7,$C$8,$C$9,$C$10,$C$11,$C$12,$C$13,$C$14,$C$15,$C$16,$C$17,$C$18,$C$19,$C$20,$C$21,$C$22,$C$23,$C$24,$C$25,$C$26,$C$27,$C$28,$C$29,$C$30,$C$31,$C$32,$C$33,$C$34,$C$35,$C$36,$C$37,$C$38,$C$39,$C$40,$C$41,$C$42,$C$43,$C$44,$C$45,$C$46,$C$47)</f>
        <v>【カタログの種類を選択して下さい】</v>
      </c>
      <c r="D112" s="6">
        <v>1</v>
      </c>
      <c r="E112" s="6" t="str">
        <f>CHOOSE($D$112,B201,B202,B203,B204,B205,B206,B207,B208,B209,B210,B211,B212,B213,B214,B215,B216,B217,B218,B219,B220,B221,B222,B223,B224,B225,B226,B227,B228,B229)</f>
        <v>↑先にカタログの種類を選択して下さい。</v>
      </c>
      <c r="F112" s="6">
        <f>CHOOSE($D$112,D201,D202,D203,D204,D205,D206,D207,D208,D209,D210,D211,D212,D213,D214,D215,D216,D217,D218,D219,D220,D221,D222,D223,D224,D225,D226,D227,D228,D229)</f>
        <v>0</v>
      </c>
      <c r="G112" s="94">
        <f>IF(D112&gt;1,IF(INPUT!J34=0,0,INPUT!J34),0)</f>
        <v>0</v>
      </c>
      <c r="H112" s="6" t="b">
        <v>0</v>
      </c>
      <c r="I112" s="6">
        <f>I111+6</f>
        <v>34</v>
      </c>
      <c r="J112" s="6">
        <f>H111+H112</f>
        <v>0</v>
      </c>
      <c r="L112" s="6" t="str">
        <f>IF(AND(B112&gt;1,D112&gt;1),IF(G112=0,"●お届け先2",""),"")</f>
        <v/>
      </c>
      <c r="M112" s="6">
        <f>CHOOSE($D$112,C201,C202,C203,C204,C205,C206,C207,C208,C209,C210,C211,C212,C213,C214,C215,C216,C217,C218,C219,C220,C221,C222,C223,C224,C225,C226,C227,C228,C229)</f>
        <v>0</v>
      </c>
    </row>
    <row r="113" spans="1:13" s="6" customFormat="1">
      <c r="A113" s="6" t="s">
        <v>138</v>
      </c>
      <c r="B113" s="6">
        <v>1</v>
      </c>
      <c r="C113" s="6" t="str">
        <f t="shared" ref="C113:C150" si="4">CHOOSE(B113,$C$2,$C$3,$C$4,$C$5,$C$6,$C$7,$C$8,$C$9,$C$10,$C$11,$C$12,$C$13,$C$14,$C$15,$C$16,$C$17,$C$18,$C$19,$C$20,$C$21,$C$22,$C$23,$C$24,$C$25,$C$26,$C$27,$C$28,$C$29,$C$30,$C$31,$C$32,$C$33,$C$34,$C$35,$C$36,$C$37,$C$38,$C$39,$C$40,$C$41,$C$42,$C$43,$C$44,$C$45,$C$46,$C$47)</f>
        <v>【カタログの種類を選択して下さい】</v>
      </c>
      <c r="D113" s="6">
        <v>1</v>
      </c>
      <c r="E113" s="6" t="str">
        <f>CHOOSE($D$113,B231,B232,B233,B234,B235,B236,B237,B238,B239,B240,B241,B242,B243,B244,B245,B246,B247,B248,B249,B250,B251,B252,B253,B254,B255,B256,B257,B258,B259)</f>
        <v>↑先にカタログの種類を選択して下さい。</v>
      </c>
      <c r="F113" s="6">
        <f>CHOOSE($D$113,D231,D232,D233,D234,D235,D236,D237,D238,D239,D240,D241,D242,D243,D244,D245,D246,D247,D248,D249,D250,D251,D252,D253,D254,D255,D256,D257,D258,D259)</f>
        <v>0</v>
      </c>
      <c r="G113" s="94">
        <f>IF(D113&gt;1,IF(INPUT!J40=0,0,INPUT!J40),0)</f>
        <v>0</v>
      </c>
      <c r="H113" s="6" t="b">
        <v>0</v>
      </c>
      <c r="I113" s="6">
        <f t="shared" ref="I113:I150" si="5">I112+6</f>
        <v>40</v>
      </c>
      <c r="J113" s="6">
        <f>J112+H113</f>
        <v>0</v>
      </c>
      <c r="L113" s="6" t="str">
        <f>IF(AND(B113&gt;1,D113&gt;1),IF(G113=0,"●お届け先3",""),"")</f>
        <v/>
      </c>
      <c r="M113" s="6">
        <f>CHOOSE($D$113,C231,C232,C233,C234,C235,C236,C237,C238,C239,C240,C241,C242,C243,C244,C245,C246,C247,C248,C249,C250,C251,C252,C253,C254,C255,C256,C257,C258,C259)</f>
        <v>0</v>
      </c>
    </row>
    <row r="114" spans="1:13" s="6" customFormat="1">
      <c r="A114" s="6" t="s">
        <v>184</v>
      </c>
      <c r="B114" s="6">
        <v>1</v>
      </c>
      <c r="C114" s="6" t="str">
        <f t="shared" si="4"/>
        <v>【カタログの種類を選択して下さい】</v>
      </c>
      <c r="D114" s="6">
        <v>1</v>
      </c>
      <c r="E114" s="6" t="str">
        <f>CHOOSE($D$114,B261,B262,B263,B264,B265,B266,B267,B268,B269,B270,B271,B272,B273,B274,B275,B276,B277,B278,B279,B280,B281,B282,B283,B284,B285,B286,B287,B288,B289)</f>
        <v>↑先にカタログの種類を選択して下さい。</v>
      </c>
      <c r="F114" s="6">
        <f>CHOOSE($D$114,D261,D262,D263,D264,D265,D266,D267,D268,D269,D270,D271,D272,D273,D274,D275,D276,D277,D278,D279,D280,D281,D282,D283,D284,D285,D286,D287,D288,D289)</f>
        <v>0</v>
      </c>
      <c r="G114" s="94">
        <f>IF(D114&gt;1,IF(INPUT!J46=0,0,INPUT!J46),0)</f>
        <v>0</v>
      </c>
      <c r="H114" s="6" t="b">
        <v>0</v>
      </c>
      <c r="I114" s="6">
        <f t="shared" si="5"/>
        <v>46</v>
      </c>
      <c r="J114" s="6">
        <f t="shared" ref="J114:J150" si="6">J113+H114</f>
        <v>0</v>
      </c>
      <c r="L114" s="6" t="str">
        <f>IF(AND(B114&gt;1,D114&gt;1),IF(G114=0,"●お届け先4",""),"")</f>
        <v/>
      </c>
      <c r="M114" s="6">
        <f>CHOOSE($D$114,C261,C262,C263,C264,C265,C266,C267,C268,C269,C270,C271,C272,C273,C274,C275,C276,C277,C278,C279,C280,C281,C282,C283,C284,C285,C286,C287,C288,C289)</f>
        <v>0</v>
      </c>
    </row>
    <row r="115" spans="1:13" s="6" customFormat="1">
      <c r="A115" s="6" t="s">
        <v>474</v>
      </c>
      <c r="B115" s="6">
        <v>1</v>
      </c>
      <c r="C115" s="6" t="str">
        <f t="shared" si="4"/>
        <v>【カタログの種類を選択して下さい】</v>
      </c>
      <c r="D115" s="6">
        <v>1</v>
      </c>
      <c r="E115" s="6" t="str">
        <f>CHOOSE($D$115,B291,B292,B293,B294,B295,B296,B297,B298,B299,B300,B301,B302,B303,B304,B305,B306,B307,B308,B309,B310,B311,B312,B313,B314,B315,B316,B317,B318,B319)</f>
        <v>↑先にカタログの種類を選択して下さい。</v>
      </c>
      <c r="F115" s="6">
        <f>CHOOSE($D$115,D291,D292,D293,D294,D295,D296,D297,D298,D299,D300,D301,D302,D303,D304,D305,D306,D307,D308,D309,D310,D311,D312,D313,D314,D315,D316,D317,D318,D319)</f>
        <v>0</v>
      </c>
      <c r="G115" s="94">
        <f>IF(D115&gt;1,IF(INPUT!J52=0,0,INPUT!J52),0)</f>
        <v>0</v>
      </c>
      <c r="H115" s="6" t="b">
        <v>0</v>
      </c>
      <c r="I115" s="6">
        <f t="shared" si="5"/>
        <v>52</v>
      </c>
      <c r="J115" s="6">
        <f t="shared" si="6"/>
        <v>0</v>
      </c>
      <c r="L115" s="6" t="str">
        <f>IF(AND(B115&gt;1,D115&gt;1),IF(G115=0,"●お届け先5",""),"")</f>
        <v/>
      </c>
      <c r="M115" s="6">
        <f>CHOOSE($D$115,C291,C292,C293,C294,C295,C296,C297,C298,C299,C300,C301,C302,C303,C304,C305,C306,C307,C308,C309,C310,C311,C312,C313,C314,C315,C316,C317,C318,C319)</f>
        <v>0</v>
      </c>
    </row>
    <row r="116" spans="1:13" s="6" customFormat="1">
      <c r="A116" s="6" t="s">
        <v>167</v>
      </c>
      <c r="B116" s="6">
        <v>1</v>
      </c>
      <c r="C116" s="6" t="str">
        <f t="shared" si="4"/>
        <v>【カタログの種類を選択して下さい】</v>
      </c>
      <c r="D116" s="6">
        <v>1</v>
      </c>
      <c r="E116" s="6" t="str">
        <f>CHOOSE($D$116,B321,B322,B323,B324,B325,B326,B327,B328,B329,B330,B331,B332,B333,B334,B335,B336,B337,B338,B339,B340,B341,B342,B343,B344,B345,B346,B347,B348,B349)</f>
        <v>↑先にカタログの種類を選択して下さい。</v>
      </c>
      <c r="F116" s="6">
        <f>CHOOSE($D$116,D321,D322,D323,D324,D325,D326,D327,D328,D329,D330,D331,D332,D333,D334,D335,D336,D337,D338,D339,D340,D341,D342,D343,D344,D345,D346,D347,D348,D349)</f>
        <v>0</v>
      </c>
      <c r="G116" s="94">
        <f>IF(D116&gt;1,IF(INPUT!J58=0,0,INPUT!J58),0)</f>
        <v>0</v>
      </c>
      <c r="H116" s="6" t="b">
        <v>0</v>
      </c>
      <c r="I116" s="6">
        <f t="shared" si="5"/>
        <v>58</v>
      </c>
      <c r="J116" s="6">
        <f t="shared" si="6"/>
        <v>0</v>
      </c>
      <c r="L116" s="6" t="str">
        <f>IF(AND(B116&gt;1,D116&gt;1),IF(G116=0,"●お届け先6",""),"")</f>
        <v/>
      </c>
      <c r="M116" s="6">
        <f>CHOOSE($D$116,C321,C322,C323,C324,C325,C326,C327,C328,C329,C330,C331,C332,C333,C334,C335,C336,C337,C338,C339,C340,C341,C342,C343,C344,C345,C346,C347,C348,C349)</f>
        <v>0</v>
      </c>
    </row>
    <row r="117" spans="1:13" s="6" customFormat="1">
      <c r="A117" s="6" t="s">
        <v>327</v>
      </c>
      <c r="B117" s="6">
        <v>1</v>
      </c>
      <c r="C117" s="6" t="str">
        <f t="shared" si="4"/>
        <v>【カタログの種類を選択して下さい】</v>
      </c>
      <c r="D117" s="6">
        <v>1</v>
      </c>
      <c r="E117" s="6" t="str">
        <f>CHOOSE($D$117,B351,B352,B353,B354,B355,B356,B357,B358,B359,B360,B361,B362,B363,B364,B365,B366,B367,B368,B369,B370,B371,B372,B373,B374,B375,B376,B377,B378,B379)</f>
        <v>↑先にカタログの種類を選択して下さい。</v>
      </c>
      <c r="F117" s="6">
        <f>CHOOSE($D$117,D351,D352,D353,D354,D355,D356,D357,D358,D359,D360,D361,D362,D363,D364,D365,D366,D367,D368,D369,D370,D371,D372,D373,D374,D375,D376,D377,D378,D379)</f>
        <v>0</v>
      </c>
      <c r="G117" s="94">
        <f>IF(D117&gt;1,IF(INPUT!J64=0,0,INPUT!J64),0)</f>
        <v>0</v>
      </c>
      <c r="H117" s="6" t="b">
        <v>0</v>
      </c>
      <c r="I117" s="6">
        <f t="shared" si="5"/>
        <v>64</v>
      </c>
      <c r="J117" s="6">
        <f t="shared" si="6"/>
        <v>0</v>
      </c>
      <c r="L117" s="6" t="str">
        <f>IF(AND(B117&gt;1,D117&gt;1),IF(G117=0,"●お届け先7",""),"")</f>
        <v/>
      </c>
      <c r="M117" s="6">
        <f>CHOOSE($D$117,C351,C352,C353,C354,C355,C356,C357,C358,C359,C360,C361,C362,C363,C364,C365,C366,C367,C368,C369,C370,C371,C372,C373,C374,C375,C376,C377,C378,C379)</f>
        <v>0</v>
      </c>
    </row>
    <row r="118" spans="1:13" s="6" customFormat="1">
      <c r="A118" s="6" t="s">
        <v>375</v>
      </c>
      <c r="B118" s="6">
        <v>1</v>
      </c>
      <c r="C118" s="6" t="str">
        <f t="shared" si="4"/>
        <v>【カタログの種類を選択して下さい】</v>
      </c>
      <c r="D118" s="6">
        <v>1</v>
      </c>
      <c r="E118" s="6" t="str">
        <f>CHOOSE($D$118,B381,B382,B383,B384,B385,B386,B387,B388,B389,B390,B391,B392,B393,B394,B395,B396,B397,B398,B399,B400,B401,B402,B403,B404,B405,B406,B407,B408,B409)</f>
        <v>↑先にカタログの種類を選択して下さい。</v>
      </c>
      <c r="F118" s="6">
        <f>CHOOSE($D$118,D381,D382,D383,D384,D385,D386,D387,D388,D389,D390,D391,D392,D393,D394,D395,D396,D397,D398,D399,D400,D401,D402,D403,D404,D405,D406,D407,D408,D409)</f>
        <v>0</v>
      </c>
      <c r="G118" s="94">
        <f>IF(D118&gt;1,IF(INPUT!J70=0,0,INPUT!J70),0)</f>
        <v>0</v>
      </c>
      <c r="H118" s="6" t="b">
        <v>0</v>
      </c>
      <c r="I118" s="6">
        <f t="shared" si="5"/>
        <v>70</v>
      </c>
      <c r="J118" s="6">
        <f t="shared" si="6"/>
        <v>0</v>
      </c>
      <c r="L118" s="6" t="str">
        <f>IF(AND(B118&gt;1,D118&gt;1),IF(G118=0,"●お届け先8",""),"")</f>
        <v/>
      </c>
      <c r="M118" s="6">
        <f>CHOOSE($D$118,C381,C382,C383,C384,C385,C386,C387,C388,C389,C390,C391,C392,C393,C394,C395,C396,C397,C398,C399,C400,C401,C402,C403,C404,C405,C406,C407,C408,C409)</f>
        <v>0</v>
      </c>
    </row>
    <row r="119" spans="1:13" s="6" customFormat="1">
      <c r="A119" s="6" t="s">
        <v>400</v>
      </c>
      <c r="B119" s="6">
        <v>1</v>
      </c>
      <c r="C119" s="6" t="str">
        <f t="shared" si="4"/>
        <v>【カタログの種類を選択して下さい】</v>
      </c>
      <c r="D119" s="6">
        <v>1</v>
      </c>
      <c r="E119" s="6" t="str">
        <f>CHOOSE($D$119,B411,B412,B413,B414,B415,B416,B417,B418,B419,B420,B421,B422,B423,B424,B425,B426,B427,B428,B429,B430,B431,B432,B433,B434,B435,B436,B437,B438,B439)</f>
        <v>↑先にカタログの種類を選択して下さい。</v>
      </c>
      <c r="F119" s="6">
        <f>CHOOSE($D$119,D411,D412,D413,D414,D415,D416,D417,D418,D419,D420,D421,D422,D423,D424,D425,D426,D427,D428,D429,D430,D431,D432,D433,D434,D435,D436,D437,D438,D439)</f>
        <v>0</v>
      </c>
      <c r="G119" s="94">
        <f>IF(D119&gt;1,IF(INPUT!J76=0,0,INPUT!J76),0)</f>
        <v>0</v>
      </c>
      <c r="H119" s="6" t="b">
        <v>0</v>
      </c>
      <c r="I119" s="6">
        <f t="shared" si="5"/>
        <v>76</v>
      </c>
      <c r="J119" s="6">
        <f t="shared" si="6"/>
        <v>0</v>
      </c>
      <c r="L119" s="6" t="str">
        <f>IF(AND(B119&gt;1,D119&gt;1),IF(G119=0,"●お届け先9",""),"")</f>
        <v/>
      </c>
      <c r="M119" s="6">
        <f>CHOOSE($D$119,C411,C412,C413,C414,C415,C416,C417,C418,C419,C420,C421,C422,C423,C424,C425,C426,C427,C428,C429,C430,C431,C432,C433,C434,C435,C436,C437,C438,C439)</f>
        <v>0</v>
      </c>
    </row>
    <row r="120" spans="1:13" s="6" customFormat="1">
      <c r="A120" s="6" t="s">
        <v>298</v>
      </c>
      <c r="B120" s="6">
        <v>1</v>
      </c>
      <c r="C120" s="6" t="str">
        <f t="shared" si="4"/>
        <v>【カタログの種類を選択して下さい】</v>
      </c>
      <c r="D120" s="6">
        <v>1</v>
      </c>
      <c r="E120" s="6" t="str">
        <f>CHOOSE($D$120,B441,B442,B443,B444,B445,B446,B447,B448,B449,B450,B451,B452,B453,B454,B455,B456,B457,B458,B459,B460,B461,B462,B463,B464,B465,B466,B467,B468,B469)</f>
        <v>↑先にカタログの種類を選択して下さい。</v>
      </c>
      <c r="F120" s="6">
        <f>CHOOSE($D$120,D441,D442,D443,D444,D445,D446,D447,D448,D449,D450,D451,D452,D453,D454,D455,D456,D457,D458,D459,D460,D461,D462,D463,D464,D465,D466,D467,D468,D469)</f>
        <v>0</v>
      </c>
      <c r="G120" s="94">
        <f>IF(D120&gt;1,IF(INPUT!J82=0,0,INPUT!J82),0)</f>
        <v>0</v>
      </c>
      <c r="H120" s="6" t="b">
        <v>0</v>
      </c>
      <c r="I120" s="6">
        <f t="shared" si="5"/>
        <v>82</v>
      </c>
      <c r="J120" s="6">
        <f t="shared" si="6"/>
        <v>0</v>
      </c>
      <c r="L120" s="6" t="str">
        <f>IF(AND(B120&gt;1,D120&gt;1),IF(G120=0,"●お届け先10",""),"")</f>
        <v/>
      </c>
      <c r="M120" s="6">
        <f>CHOOSE($D$120,C441,C442,C443,C444,C445,C446,C447,C448,C449,C450,C451,C452,C453,C454,C455,C456,C457,C458,C459,C460,C461,C462,C463,C464,C465,C466,C467,C468,C469)</f>
        <v>0</v>
      </c>
    </row>
    <row r="121" spans="1:13" s="6" customFormat="1">
      <c r="A121" s="6" t="s">
        <v>407</v>
      </c>
      <c r="B121" s="6">
        <v>1</v>
      </c>
      <c r="C121" s="6" t="str">
        <f t="shared" si="4"/>
        <v>【カタログの種類を選択して下さい】</v>
      </c>
      <c r="D121" s="6">
        <v>1</v>
      </c>
      <c r="E121" s="6" t="str">
        <f>CHOOSE($D$121,B471,B472,B473,B474,B475,B476,B477,B478,B479,B480,B481,B482,B483,B484,B485,B486,B487,B488,B489,B490,B491,B492,B493,B494,B495,B496,B497,B498,B499)</f>
        <v>↑先にカタログの種類を選択して下さい。</v>
      </c>
      <c r="F121" s="6">
        <f>CHOOSE($D$121,D471,D472,D473,D474,D475,D476,D477,D478,D479,D480,D481,D482,D483,D484,D485,D486,D487,D488,D489,D490,D491,D492,D493,D494,D495,D496,D497,D498,D499)</f>
        <v>0</v>
      </c>
      <c r="G121" s="94">
        <f>IF(D121&gt;1,IF(INPUT!J88=0,0,INPUT!J88),0)</f>
        <v>0</v>
      </c>
      <c r="H121" s="6" t="b">
        <v>0</v>
      </c>
      <c r="I121" s="6">
        <f t="shared" si="5"/>
        <v>88</v>
      </c>
      <c r="J121" s="6">
        <f t="shared" si="6"/>
        <v>0</v>
      </c>
      <c r="L121" s="6" t="str">
        <f>IF(AND(B121&gt;1,D121&gt;1),IF(G121=0,"●お届け先11",""),"")</f>
        <v/>
      </c>
      <c r="M121" s="6">
        <f>CHOOSE($D$121,C471,C472,C473,C474,C475,C476,C477,C478,C479,C480,C481,C482,C483,C484,C485,C486,C487,C488,C489,C490,C491,C492,C493,C494,C495,C496,C497,C498,C499)</f>
        <v>0</v>
      </c>
    </row>
    <row r="122" spans="1:13" s="6" customFormat="1">
      <c r="A122" s="6" t="s">
        <v>310</v>
      </c>
      <c r="B122" s="6">
        <v>1</v>
      </c>
      <c r="C122" s="6" t="str">
        <f t="shared" si="4"/>
        <v>【カタログの種類を選択して下さい】</v>
      </c>
      <c r="D122" s="6">
        <v>1</v>
      </c>
      <c r="E122" s="6" t="str">
        <f>CHOOSE($D$122,B501,B502,B503,B504,B505,B506,B507,B508,B509,B510,B511,B512,B513,B514,B515,B516,B517,B518,B519,B520,B521,B522,B523,B524,B525,B526,B527,B528,B529)</f>
        <v>↑先にカタログの種類を選択して下さい。</v>
      </c>
      <c r="F122" s="6">
        <f>CHOOSE($D$122,D501,D502,D503,D504,D505,D506,D507,D508,D509,D510,D511,D512,D513,D514,D515,D516,D517,D518,D519,D520,D521,D522,D523,D524,D525,D526,D527,D528,D529)</f>
        <v>0</v>
      </c>
      <c r="G122" s="94">
        <f>IF(D122&gt;1,IF(INPUT!J94=0,0,INPUT!J94),0)</f>
        <v>0</v>
      </c>
      <c r="H122" s="6" t="b">
        <v>0</v>
      </c>
      <c r="I122" s="6">
        <f t="shared" si="5"/>
        <v>94</v>
      </c>
      <c r="J122" s="6">
        <f t="shared" si="6"/>
        <v>0</v>
      </c>
      <c r="L122" s="6" t="str">
        <f>IF(AND(B122&gt;1,D122&gt;1),IF(G122=0,"●お届け先12",""),"")</f>
        <v/>
      </c>
      <c r="M122" s="6">
        <f>CHOOSE($D$122,C501,C502,C503,C504,C505,C506,C507,C508,C509,C510,C511,C512,C513,C514,C515,C516,C517,C518,C519,C520,C521,C522,C523,C524,C525,C526,C527,C528,C529)</f>
        <v>0</v>
      </c>
    </row>
    <row r="123" spans="1:13" s="6" customFormat="1">
      <c r="A123" s="6" t="s">
        <v>404</v>
      </c>
      <c r="B123" s="6">
        <v>1</v>
      </c>
      <c r="C123" s="6" t="str">
        <f t="shared" si="4"/>
        <v>【カタログの種類を選択して下さい】</v>
      </c>
      <c r="D123" s="6">
        <v>1</v>
      </c>
      <c r="E123" s="6" t="str">
        <f>CHOOSE($D$123,B531,B532,B533,B534,B535,B536,B537,B538,B539,B540,B541,B542,B543,B544,B545,B546,B547,B548,B549,B550,B551,B552,B553,B554,B555,B556,B557,B558,B559)</f>
        <v>↑先にカタログの種類を選択して下さい。</v>
      </c>
      <c r="F123" s="6">
        <f>CHOOSE($D$123,D531,D532,D533,D534,D535,D536,D537,D538,D539,D540,D541,D542,D543,D544,D545,D546,D547,D548,D549,D550,D551,D552,D553,D554,D555,D556,D557,D558,D559)</f>
        <v>0</v>
      </c>
      <c r="G123" s="94">
        <f>IF(D123&gt;1,IF(INPUT!J100=0,0,INPUT!J100),0)</f>
        <v>0</v>
      </c>
      <c r="H123" s="6" t="b">
        <v>0</v>
      </c>
      <c r="I123" s="6">
        <f t="shared" si="5"/>
        <v>100</v>
      </c>
      <c r="J123" s="6">
        <f t="shared" si="6"/>
        <v>0</v>
      </c>
      <c r="L123" s="6" t="str">
        <f>IF(AND(B123&gt;1,D123&gt;1),IF(G123=0,"●お届け先13",""),"")</f>
        <v/>
      </c>
      <c r="M123" s="6">
        <f>CHOOSE($D$123,C531,C532,C533,C534,C535,C536,C537,C538,C539,C540,C541,C542,C543,C544,C545,C546,C547,C548,C549,C550,C551,C552,C553,C554,C555,C556,C557,C558,C559)</f>
        <v>0</v>
      </c>
    </row>
    <row r="124" spans="1:13" s="6" customFormat="1">
      <c r="A124" s="6" t="s">
        <v>417</v>
      </c>
      <c r="B124" s="6">
        <v>1</v>
      </c>
      <c r="C124" s="6" t="str">
        <f t="shared" si="4"/>
        <v>【カタログの種類を選択して下さい】</v>
      </c>
      <c r="D124" s="6">
        <v>1</v>
      </c>
      <c r="E124" s="6" t="str">
        <f>CHOOSE($D$124,B561,B562,B563,B564,B565,B566,B567,B568,B569,B570,B571,B572,B573,B574,B575,B576,B577,B578,B579,B580,B581,B582,B583,B584,B585,B586,B587,B588,B589)</f>
        <v>↑先にカタログの種類を選択して下さい。</v>
      </c>
      <c r="F124" s="6">
        <f>CHOOSE($D$124,D561,D562,D563,D564,D565,D566,D567,D568,D569,D570,D571,D572,D573,D574,D575,D576,D577,D578,D579,D580,D581,D582,D583,D584,D585,D586,D587,D588,D589)</f>
        <v>0</v>
      </c>
      <c r="G124" s="94">
        <f>IF(D124&gt;1,IF(INPUT!J106=0,0,INPUT!J106),0)</f>
        <v>0</v>
      </c>
      <c r="H124" s="6" t="b">
        <v>0</v>
      </c>
      <c r="I124" s="6">
        <f t="shared" si="5"/>
        <v>106</v>
      </c>
      <c r="J124" s="6">
        <f t="shared" si="6"/>
        <v>0</v>
      </c>
      <c r="L124" s="6" t="str">
        <f>IF(AND(B124&gt;1,D124&gt;1),IF(G124=0,"●お届け先14",""),"")</f>
        <v/>
      </c>
      <c r="M124" s="6">
        <f>CHOOSE($D$124,C561,C562,C563,C564,C565,C566,C567,C568,C569,C570,C571,C572,C573,C574,C575,C576,C577,C578,C579,C580,C581,C582,C583,C584,C585,C586,C587,C588,C589)</f>
        <v>0</v>
      </c>
    </row>
    <row r="125" spans="1:13" s="6" customFormat="1">
      <c r="A125" s="6" t="s">
        <v>152</v>
      </c>
      <c r="B125" s="6">
        <v>1</v>
      </c>
      <c r="C125" s="6" t="str">
        <f t="shared" si="4"/>
        <v>【カタログの種類を選択して下さい】</v>
      </c>
      <c r="D125" s="6">
        <v>1</v>
      </c>
      <c r="E125" s="6" t="str">
        <f>CHOOSE($D$125,B591,B592,B593,B594,B595,B596,B597,B598,B599,B600,B601,B602,B603,B604,B605,B606,B607,B608,B609,B610,B611,B612,B613,B614,B615,B616,B617,B618,B619)</f>
        <v>↑先にカタログの種類を選択して下さい。</v>
      </c>
      <c r="F125" s="6">
        <f>CHOOSE($D$125,D591,D592,D593,D594,D595,D596,D597,D598,D599,D600,D601,D602,D603,D604,D605,D606,D607,D608,D609,D610,D611,D612,D613,D614,D615,D616,D617,D618,D619)</f>
        <v>0</v>
      </c>
      <c r="G125" s="94">
        <f>IF(D125&gt;1,IF(INPUT!J112=0,0,INPUT!J112),0)</f>
        <v>0</v>
      </c>
      <c r="H125" s="6" t="b">
        <v>0</v>
      </c>
      <c r="I125" s="6">
        <f t="shared" si="5"/>
        <v>112</v>
      </c>
      <c r="J125" s="6">
        <f t="shared" si="6"/>
        <v>0</v>
      </c>
      <c r="L125" s="6" t="str">
        <f>IF(AND(B125&gt;1,D125&gt;1),IF(G125=0,"●お届け先15",""),"")</f>
        <v/>
      </c>
      <c r="M125" s="6">
        <f>CHOOSE($D$125,C591,C592,C593,C594,C595,C596,C597,C598,C599,C600,C601,C602,C603,C604,C605,C606,C607,C608,C609,C610,C611,C612,C613,C614,C615,C616,C617,C618,C619)</f>
        <v>0</v>
      </c>
    </row>
    <row r="126" spans="1:13" s="6" customFormat="1">
      <c r="A126" s="6" t="s">
        <v>322</v>
      </c>
      <c r="B126" s="6">
        <v>1</v>
      </c>
      <c r="C126" s="6" t="str">
        <f t="shared" si="4"/>
        <v>【カタログの種類を選択して下さい】</v>
      </c>
      <c r="D126" s="6">
        <v>1</v>
      </c>
      <c r="E126" s="6" t="str">
        <f>CHOOSE($D$126,B621,B622,B623,B624,B625,B626,B627,B628,B629,B630,B631,B632,B633,B634,B635,B636,B637,B638,B639,B640,B641,B642,B643,B644,B645,B646,B647,B648,B649)</f>
        <v>↑先にカタログの種類を選択して下さい。</v>
      </c>
      <c r="F126" s="6">
        <f>CHOOSE($D$126,D621,D622,D623,D624,D625,D626,D627,D628,D629,D630,D631,D632,D633,D634,D635,D636,D637,D638,D639,D640,D641,D642,D643,D644,D645,D646,D647,D648,D649)</f>
        <v>0</v>
      </c>
      <c r="G126" s="94">
        <f>IF(D126&gt;1,IF(INPUT!J118=0,0,INPUT!J118),0)</f>
        <v>0</v>
      </c>
      <c r="H126" s="6" t="b">
        <v>0</v>
      </c>
      <c r="I126" s="6">
        <f t="shared" si="5"/>
        <v>118</v>
      </c>
      <c r="J126" s="6">
        <f t="shared" si="6"/>
        <v>0</v>
      </c>
      <c r="L126" s="6" t="str">
        <f>IF(AND(B126&gt;1,D126&gt;1),IF(G126=0,"●お届け先16",""),"")</f>
        <v/>
      </c>
      <c r="M126" s="6">
        <f>CHOOSE($D$126,C621,C622,C623,C624,C625,C626,C627,C628,C629,C630,C631,C632,C633,C634,C635,C636,C637,C638,C639,C640,C641,C642,C643,C644,C645,C646,C647,C648,C649)</f>
        <v>0</v>
      </c>
    </row>
    <row r="127" spans="1:13" s="6" customFormat="1">
      <c r="A127" s="6" t="s">
        <v>108</v>
      </c>
      <c r="B127" s="6">
        <v>1</v>
      </c>
      <c r="C127" s="6" t="str">
        <f t="shared" si="4"/>
        <v>【カタログの種類を選択して下さい】</v>
      </c>
      <c r="D127" s="6">
        <v>1</v>
      </c>
      <c r="E127" s="6" t="str">
        <f>CHOOSE($D$127,B651,B652,B653,B654,B655,B656,B657,B658,B659,B660,B661,B662,B663,B664,B665,B666,B667,B668,B669,B670,B671,B672,B673,B674,B675,B676,B677,B678,B679)</f>
        <v>↑先にカタログの種類を選択して下さい。</v>
      </c>
      <c r="F127" s="6">
        <f>CHOOSE($D$127,D651,D652,D653,D654,D655,D656,D657,D658,D659,D660,D661,D662,D663,D664,D665,D666,D667,D668,D669,D670,D671,D672,D673,D674,D675,D676,D677,D678,D679)</f>
        <v>0</v>
      </c>
      <c r="G127" s="94">
        <f>IF(D127&gt;1,IF(INPUT!J124=0,0,INPUT!J124),0)</f>
        <v>0</v>
      </c>
      <c r="H127" s="6" t="b">
        <v>0</v>
      </c>
      <c r="I127" s="6">
        <f t="shared" si="5"/>
        <v>124</v>
      </c>
      <c r="J127" s="6">
        <f t="shared" si="6"/>
        <v>0</v>
      </c>
      <c r="L127" s="6" t="str">
        <f>IF(AND(B127&gt;1,D127&gt;1),IF(G127=0,"●お届け先17",""),"")</f>
        <v/>
      </c>
      <c r="M127" s="6">
        <f>CHOOSE($D$127,C651,C652,C653,C654,C655,C656,C657,C658,C659,C660,C661,C662,C663,C664,C665,C666,C667,C668,C669,C670,C671,C672,C673,C674,C675,C676,C677,C678,C679)</f>
        <v>0</v>
      </c>
    </row>
    <row r="128" spans="1:13" s="6" customFormat="1">
      <c r="A128" s="6" t="s">
        <v>257</v>
      </c>
      <c r="B128" s="6">
        <v>1</v>
      </c>
      <c r="C128" s="6" t="str">
        <f t="shared" si="4"/>
        <v>【カタログの種類を選択して下さい】</v>
      </c>
      <c r="D128" s="6">
        <v>1</v>
      </c>
      <c r="E128" s="6" t="str">
        <f>CHOOSE($D$128,B681,B682,B683,B684,B685,B686,B687,B688,B689,B690,B691,B692,B693,B694,B695,B696,B697,B698,B699,B700,B701,B702,B703,B704,B705,B706,B707,B708,B709)</f>
        <v>↑先にカタログの種類を選択して下さい。</v>
      </c>
      <c r="F128" s="6">
        <f>CHOOSE($D$128,D681,D682,D683,D684,D685,D686,D687,D688,D689,D690,D691,D692,D693,D694,D695,D696,D697,D698,D699,D700,D701,D702,D703,D704,D705,D706,D707,D708,D709)</f>
        <v>0</v>
      </c>
      <c r="G128" s="94">
        <f>IF(D128&gt;1,IF(INPUT!J130=0,0,INPUT!J130),0)</f>
        <v>0</v>
      </c>
      <c r="H128" s="6" t="b">
        <v>0</v>
      </c>
      <c r="I128" s="6">
        <f t="shared" si="5"/>
        <v>130</v>
      </c>
      <c r="J128" s="6">
        <f t="shared" si="6"/>
        <v>0</v>
      </c>
      <c r="L128" s="6" t="str">
        <f>IF(AND(B128&gt;1,D128&gt;1),IF(G128=0,"●お届け先18",""),"")</f>
        <v/>
      </c>
      <c r="M128" s="6">
        <f>CHOOSE($D$128,C681,C682,C683,C684,C685,C686,C687,C688,C689,C690,C691,C692,C693,C694,C695,C696,C697,C698,C699,C700,C701,C702,C703,C704,C705,C706,C707,C708,C709)</f>
        <v>0</v>
      </c>
    </row>
    <row r="129" spans="1:13" s="6" customFormat="1">
      <c r="A129" s="6" t="s">
        <v>598</v>
      </c>
      <c r="B129" s="6">
        <v>1</v>
      </c>
      <c r="C129" s="6" t="str">
        <f t="shared" si="4"/>
        <v>【カタログの種類を選択して下さい】</v>
      </c>
      <c r="D129" s="6">
        <v>1</v>
      </c>
      <c r="E129" s="6" t="str">
        <f>CHOOSE($D$129,B711,B712,B713,B714,B715,B716,B717,B718,B719,B720,B721,B722,B723,B724,B725,B726,B727,B728,B729,B730,B731,B732,B733,B734,B735,B736,B737,B738,B739)</f>
        <v>↑先にカタログの種類を選択して下さい。</v>
      </c>
      <c r="F129" s="6">
        <f>CHOOSE($D$129,D711,D712,D713,D714,D715,D716,D717,D718,D719,D720,D721,D722,D723,D724,D725,D726,D727,D728,D729,D730,D731,D732,D733,D734,D735,D736,D737,D738,D739)</f>
        <v>0</v>
      </c>
      <c r="G129" s="94">
        <f>IF(D129&gt;1,IF(INPUT!J136=0,0,INPUT!J136),0)</f>
        <v>0</v>
      </c>
      <c r="H129" s="6" t="b">
        <v>0</v>
      </c>
      <c r="I129" s="6">
        <f t="shared" si="5"/>
        <v>136</v>
      </c>
      <c r="J129" s="6">
        <f t="shared" si="6"/>
        <v>0</v>
      </c>
      <c r="L129" s="6" t="str">
        <f>IF(AND(B129&gt;1,D129&gt;1),IF(G129=0,"●お届け先19",""),"")</f>
        <v/>
      </c>
      <c r="M129" s="6">
        <f>CHOOSE($D$129,C711,C712,C713,C714,C715,C716,C717,C718,C719,C720,C721,C722,C723,C724,C725,C726,C727,C728,C729,C730,C731,C732,C733,C734,C735,C736,C737,C738,C739)</f>
        <v>0</v>
      </c>
    </row>
    <row r="130" spans="1:13" s="6" customFormat="1">
      <c r="A130" s="6" t="s">
        <v>300</v>
      </c>
      <c r="B130" s="6">
        <v>1</v>
      </c>
      <c r="C130" s="6" t="str">
        <f t="shared" si="4"/>
        <v>【カタログの種類を選択して下さい】</v>
      </c>
      <c r="D130" s="6">
        <v>1</v>
      </c>
      <c r="E130" s="6" t="str">
        <f>CHOOSE($D$130,B741,B742,B743,B744,B745,B746,B747,B748,B749,B750,B751,B752,B753,B754,B755,B756,B757,B758,B759,B760,B761,B762,B763,B764,B765,B766,B767,B768,B769)</f>
        <v>↑先にカタログの種類を選択して下さい。</v>
      </c>
      <c r="F130" s="6">
        <f>CHOOSE($D$130,D741,D742,D743,D744,D745,D746,D747,D748,D749,D750,D751,D752,D753,D754,D755,D756,D757,D758,D759,D760,D761,D762,D763,D764,D765,D766,D767,D768,D769)</f>
        <v>0</v>
      </c>
      <c r="G130" s="94">
        <f>IF(D130&gt;1,IF(INPUT!J142=0,0,INPUT!J142),0)</f>
        <v>0</v>
      </c>
      <c r="H130" s="6" t="b">
        <v>0</v>
      </c>
      <c r="I130" s="6">
        <f t="shared" si="5"/>
        <v>142</v>
      </c>
      <c r="J130" s="6">
        <f t="shared" si="6"/>
        <v>0</v>
      </c>
      <c r="L130" s="6" t="str">
        <f>IF(AND(B130&gt;1,D130&gt;1),IF(G130=0,"●お届け先20",""),"")</f>
        <v/>
      </c>
      <c r="M130" s="6">
        <f>CHOOSE($D$130,C741,C742,C743,C744,C745,C746,C747,C748,C749,C750,C751,C752,C753,C754,C755,C756,C757,C758,C759,C760,C761,C762,C763,C764,C765,C766,C767,C768,C769)</f>
        <v>0</v>
      </c>
    </row>
    <row r="131" spans="1:13" s="6" customFormat="1">
      <c r="A131" s="6" t="s">
        <v>541</v>
      </c>
      <c r="B131" s="6">
        <v>1</v>
      </c>
      <c r="C131" s="6" t="str">
        <f t="shared" si="4"/>
        <v>【カタログの種類を選択して下さい】</v>
      </c>
      <c r="D131" s="6">
        <v>1</v>
      </c>
      <c r="E131" s="6" t="str">
        <f>CHOOSE($D$131,B771,B772,B773,B774,B775,B776,B777,B778,B779,B780,B781,B782,B783,B784,B785,B786,B787,B788,B789,B790,B791,B792,B793,B794,B795,B796,B797,B798,B799)</f>
        <v>↑先にカタログの種類を選択して下さい。</v>
      </c>
      <c r="F131" s="6">
        <f>CHOOSE($D$131,D771,D772,D773,D774,D775,D776,D777,D778,D779,D780,D781,D782,D783,D784,D785,D786,D787,D788,D789,D790,D791,D792,D793,D794,D795,D796,D797,D798,D799)</f>
        <v>0</v>
      </c>
      <c r="G131" s="94">
        <f>IF(D131&gt;1,IF(INPUT!J148=0,0,INPUT!J148),0)</f>
        <v>0</v>
      </c>
      <c r="H131" s="6" t="b">
        <v>0</v>
      </c>
      <c r="I131" s="6">
        <f t="shared" si="5"/>
        <v>148</v>
      </c>
      <c r="J131" s="6">
        <f t="shared" si="6"/>
        <v>0</v>
      </c>
      <c r="L131" s="6" t="str">
        <f>IF(AND(B131&gt;1,D131&gt;1),IF(G131=0,"●お届け先21",""),"")</f>
        <v/>
      </c>
      <c r="M131" s="6">
        <f>CHOOSE($D$131,C771,C772,C773,C774,C775,C776,C777,C778,C779,C780,C781,C782,C783,C784,C785,C786,C787,C788,C789,C790,C791,C792,C793,C794,C795,C796,C797,C798,C799)</f>
        <v>0</v>
      </c>
    </row>
    <row r="132" spans="1:13" s="6" customFormat="1">
      <c r="A132" s="6" t="s">
        <v>177</v>
      </c>
      <c r="B132" s="6">
        <v>1</v>
      </c>
      <c r="C132" s="6" t="str">
        <f t="shared" si="4"/>
        <v>【カタログの種類を選択して下さい】</v>
      </c>
      <c r="D132" s="6">
        <v>1</v>
      </c>
      <c r="E132" s="6" t="str">
        <f>CHOOSE($D$132,B801,B802,B803,B804,B805,B806,B807,B808,B809,B810,B811,B812,B813,B814,B815,B816,B817,B818,B819,B820,B821,B822,B823,B824,B825,B826,B827,B828,B829)</f>
        <v>↑先にカタログの種類を選択して下さい。</v>
      </c>
      <c r="F132" s="6">
        <f>CHOOSE($D$132,D801,D802,D803,D804,D805,D806,D807,D808,D809,D810,D811,D812,D813,D814,D815,D816,D817,D818,D819,D820,D821,D822,D823,D824,D825,D826,D827,D828,D829)</f>
        <v>0</v>
      </c>
      <c r="G132" s="94">
        <f>IF(D132&gt;1,IF(INPUT!J154=0,0,INPUT!J154),0)</f>
        <v>0</v>
      </c>
      <c r="H132" s="6" t="b">
        <v>0</v>
      </c>
      <c r="I132" s="6">
        <f t="shared" si="5"/>
        <v>154</v>
      </c>
      <c r="J132" s="6">
        <f t="shared" si="6"/>
        <v>0</v>
      </c>
      <c r="L132" s="6" t="str">
        <f>IF(AND(B132&gt;1,D132&gt;1),IF(G132=0,"●お届け先22",""),"")</f>
        <v/>
      </c>
      <c r="M132" s="6">
        <f>CHOOSE($D$132,C801,C802,C803,C804,C805,C806,C807,C808,C809,C810,C811,C812,C813,C814,C815,C816,C817,C818,C819,C820,C821,C822,C823,C824,C825,C826,C827,C828,C829)</f>
        <v>0</v>
      </c>
    </row>
    <row r="133" spans="1:13" s="6" customFormat="1">
      <c r="A133" s="6" t="s">
        <v>543</v>
      </c>
      <c r="B133" s="6">
        <v>1</v>
      </c>
      <c r="C133" s="6" t="str">
        <f t="shared" si="4"/>
        <v>【カタログの種類を選択して下さい】</v>
      </c>
      <c r="D133" s="6">
        <v>1</v>
      </c>
      <c r="E133" s="6" t="str">
        <f>CHOOSE($D$133,B831,B832,B833,B834,B835,B836,B837,B838,B839,B840,B841,B842,B843,B844,B845,B846,B847,B848,B849,B850,B851,B852,B853,B854,B855,B856,B857,B858,B859)</f>
        <v>↑先にカタログの種類を選択して下さい。</v>
      </c>
      <c r="F133" s="6">
        <f>CHOOSE($D$133,D831,D832,D833,D834,D835,D836,D837,D838,D839,D840,D841,D842,D843,D844,D845,D846,D847,D848,D849,D850,D851,D852,D853,D854,D855,D856,D857,D858,D859)</f>
        <v>0</v>
      </c>
      <c r="G133" s="94">
        <f>IF(D133&gt;1,IF(INPUT!J160=0,0,INPUT!J160),0)</f>
        <v>0</v>
      </c>
      <c r="H133" s="6" t="b">
        <v>0</v>
      </c>
      <c r="I133" s="6">
        <f t="shared" si="5"/>
        <v>160</v>
      </c>
      <c r="J133" s="6">
        <f t="shared" si="6"/>
        <v>0</v>
      </c>
      <c r="L133" s="6" t="str">
        <f>IF(AND(B133&gt;1,D133&gt;1),IF(G133=0,"●お届け先23",""),"")</f>
        <v/>
      </c>
      <c r="M133" s="6">
        <f>CHOOSE($D$133,C831,C832,C833,C834,C835,C836,C837,C838,C839,C840,C841,C842,C843,C844,C845,C846,C847,C848,C849,C850,C851,C852,C853,C854,C855,C856,C857,C858,C859)</f>
        <v>0</v>
      </c>
    </row>
    <row r="134" spans="1:13" s="6" customFormat="1">
      <c r="A134" s="6" t="s">
        <v>510</v>
      </c>
      <c r="B134" s="6">
        <v>1</v>
      </c>
      <c r="C134" s="6" t="str">
        <f t="shared" si="4"/>
        <v>【カタログの種類を選択して下さい】</v>
      </c>
      <c r="D134" s="6">
        <v>1</v>
      </c>
      <c r="E134" s="6" t="str">
        <f>CHOOSE($D$134,B861,B862,B863,B864,B865,B866,B867,B868,B869,B870,B871,B872,B873,B874,B875,B876,B877,B878,B879,B880,B881,B882,B883,B884,B885,B886,B887,B888,B889)</f>
        <v>↑先にカタログの種類を選択して下さい。</v>
      </c>
      <c r="F134" s="6">
        <f>CHOOSE($D$134,D861,D862,D863,D864,D865,D866,D867,D868,D869,D870,D871,D872,D873,D874,D875,D876,D877,D878,D879,D880,D881,D882,D883,D884,D885,D886,D887,D888,D889)</f>
        <v>0</v>
      </c>
      <c r="G134" s="94">
        <f>IF(D134&gt;1,IF(INPUT!J166=0,0,INPUT!J166),0)</f>
        <v>0</v>
      </c>
      <c r="H134" s="6" t="b">
        <v>0</v>
      </c>
      <c r="I134" s="6">
        <f t="shared" si="5"/>
        <v>166</v>
      </c>
      <c r="J134" s="6">
        <f t="shared" si="6"/>
        <v>0</v>
      </c>
      <c r="L134" s="6" t="str">
        <f>IF(AND(B134&gt;1,D134&gt;1),IF(G134=0,"●お届け先24",""),"")</f>
        <v/>
      </c>
      <c r="M134" s="6">
        <f>CHOOSE($D$134,C861,C862,C863,C864,C865,C866,C867,C868,C869,C870,C871,C872,C873,C874,C875,C876,C877,C878,C879,C880,C881,C882,C883,C884,C885,C886,C887,C888,C889)</f>
        <v>0</v>
      </c>
    </row>
    <row r="135" spans="1:13" s="6" customFormat="1">
      <c r="A135" s="6" t="s">
        <v>336</v>
      </c>
      <c r="B135" s="6">
        <v>1</v>
      </c>
      <c r="C135" s="6" t="str">
        <f t="shared" si="4"/>
        <v>【カタログの種類を選択して下さい】</v>
      </c>
      <c r="D135" s="6">
        <v>1</v>
      </c>
      <c r="E135" s="6" t="str">
        <f>CHOOSE($D$135,B891,B892,B893,B894,B895,B896,B897,B898,B899,B900,B901,B902,B903,B904,B905,B906,B907,B908,B909,B910,B911,B912,B913,B914,B915,B916,B917,B918,B919)</f>
        <v>↑先にカタログの種類を選択して下さい。</v>
      </c>
      <c r="F135" s="6">
        <f>CHOOSE($D$135,D891,D892,D893,D894,D895,D896,D897,D898,D899,D900,D901,D902,D903,D904,D905,D906,D907,D908,D909,D910,D911,D912,D913,D914,D915,D916,D917,D918,D919)</f>
        <v>0</v>
      </c>
      <c r="G135" s="94">
        <f>IF(D135&gt;1,IF(INPUT!J172=0,0,INPUT!J172),0)</f>
        <v>0</v>
      </c>
      <c r="H135" s="6" t="b">
        <v>0</v>
      </c>
      <c r="I135" s="6">
        <f t="shared" si="5"/>
        <v>172</v>
      </c>
      <c r="J135" s="6">
        <f t="shared" si="6"/>
        <v>0</v>
      </c>
      <c r="L135" s="6" t="str">
        <f>IF(AND(B135&gt;1,D135&gt;1),IF(G135=0,"●お届け先25",""),"")</f>
        <v/>
      </c>
      <c r="M135" s="6">
        <f>CHOOSE($D$135,C891,C892,C893,C894,C895,C896,C897,C898,C899,C900,C901,C902,C903,C904,C905,C906,C907,C908,C909,C910,C911,C912,C913,C914,C915,C916,C917,C918,C919)</f>
        <v>0</v>
      </c>
    </row>
    <row r="136" spans="1:13" s="6" customFormat="1">
      <c r="A136" s="6" t="s">
        <v>324</v>
      </c>
      <c r="B136" s="6">
        <v>1</v>
      </c>
      <c r="C136" s="6" t="str">
        <f t="shared" si="4"/>
        <v>【カタログの種類を選択して下さい】</v>
      </c>
      <c r="D136" s="6">
        <v>1</v>
      </c>
      <c r="E136" s="6" t="str">
        <f>CHOOSE($D$136,B921,B922,B923,B924,B925,B926,B927,B928,B929,B930,B931,B932,B933,B934,B935,B936,B937,B938,B939,B940,B941,B942,B943,B944,B945,B946,B947,B948,B949)</f>
        <v>↑先にカタログの種類を選択して下さい。</v>
      </c>
      <c r="F136" s="6">
        <f>CHOOSE($D$136,D921,D922,D923,D924,D925,D926,D927,D928,D929,D930,D931,D932,D933,D934,D935,D936,D937,D938,D939,D940,D941,D942,D943,D944,D945,D946,D947,D948,D949)</f>
        <v>0</v>
      </c>
      <c r="G136" s="94">
        <f>IF(D136&gt;1,IF(INPUT!J178=0,0,INPUT!J178),0)</f>
        <v>0</v>
      </c>
      <c r="H136" s="6" t="b">
        <v>0</v>
      </c>
      <c r="I136" s="6">
        <f t="shared" si="5"/>
        <v>178</v>
      </c>
      <c r="J136" s="6">
        <f t="shared" si="6"/>
        <v>0</v>
      </c>
      <c r="L136" s="6" t="str">
        <f>IF(AND(B136&gt;1,D136&gt;1),IF(G136=0,"●お届け先26",""),"")</f>
        <v/>
      </c>
      <c r="M136" s="6">
        <f>CHOOSE($D$136,C921,C922,C923,C924,C925,C926,C927,C928,C929,C930,C931,C932,C933,C934,C935,C936,C937,C938,C939,C940,C941,C942,C943,C944,C945,C946,C947,C948,C949)</f>
        <v>0</v>
      </c>
    </row>
    <row r="137" spans="1:13" s="6" customFormat="1">
      <c r="A137" s="6" t="s">
        <v>405</v>
      </c>
      <c r="B137" s="6">
        <v>1</v>
      </c>
      <c r="C137" s="6" t="str">
        <f t="shared" si="4"/>
        <v>【カタログの種類を選択して下さい】</v>
      </c>
      <c r="D137" s="6">
        <v>1</v>
      </c>
      <c r="E137" s="6" t="str">
        <f>CHOOSE($D$137,B951,B952,B953,B954,B955,B956,B957,B958,B959,B960,B961,B962,B963,B964,B965,B966,B967,B968,B969,B970,B971,B972,B973,B974,B975,B976,B977,B978,B979)</f>
        <v>↑先にカタログの種類を選択して下さい。</v>
      </c>
      <c r="F137" s="6">
        <f>CHOOSE($D$137,D951,D952,D953,D954,D955,D956,D957,D958,D959,D960,D961,D962,D963,D964,D965,D966,D967,D968,D969,D970,D971,D972,D973,D974,D975,D976,D977,D978,D979)</f>
        <v>0</v>
      </c>
      <c r="G137" s="94">
        <f>IF(D137&gt;1,IF(INPUT!J184=0,0,INPUT!J184),0)</f>
        <v>0</v>
      </c>
      <c r="H137" s="6" t="b">
        <v>0</v>
      </c>
      <c r="I137" s="6">
        <f t="shared" si="5"/>
        <v>184</v>
      </c>
      <c r="J137" s="6">
        <f t="shared" si="6"/>
        <v>0</v>
      </c>
      <c r="L137" s="6" t="str">
        <f>IF(AND(B137&gt;1,D137&gt;1),IF(G137=0,"●お届け先27",""),"")</f>
        <v/>
      </c>
      <c r="M137" s="6">
        <f>CHOOSE($D$137,C951,C952,C953,C954,C955,C956,C957,C958,C959,C960,C961,C962,C963,C964,C965,C966,C967,C968,C969,C970,C971,C972,C973,C974,C975,C976,C977,C978,C979)</f>
        <v>0</v>
      </c>
    </row>
    <row r="138" spans="1:13" s="6" customFormat="1">
      <c r="A138" s="6" t="s">
        <v>172</v>
      </c>
      <c r="B138" s="6">
        <v>1</v>
      </c>
      <c r="C138" s="6" t="str">
        <f t="shared" si="4"/>
        <v>【カタログの種類を選択して下さい】</v>
      </c>
      <c r="D138" s="6">
        <v>1</v>
      </c>
      <c r="E138" s="6" t="str">
        <f>CHOOSE($D$138,B981,B982,B983,B984,B985,B986,B987,B988,B989,B990,B991,B992,B993,B994,B995,B996,B997,B998,B999,B1000,B1001,B1002,B1003,B1004,B1005,B1006,B1007,B1008,B1009)</f>
        <v>↑先にカタログの種類を選択して下さい。</v>
      </c>
      <c r="F138" s="6">
        <f>CHOOSE($D$138,D981,D982,D983,D984,D985,D986,D987,D988,D989,D990,D991,D992,D993,D994,D995,D996,D997,D998,D999,D1000,D1001,D1002,D1003,D1004,D1005,D1006,D1007,D1008,D1009)</f>
        <v>0</v>
      </c>
      <c r="G138" s="94">
        <f>IF(D138&gt;1,IF(INPUT!J190=0,0,INPUT!J190),0)</f>
        <v>0</v>
      </c>
      <c r="H138" s="6" t="b">
        <v>0</v>
      </c>
      <c r="I138" s="6">
        <f t="shared" si="5"/>
        <v>190</v>
      </c>
      <c r="J138" s="6">
        <f t="shared" si="6"/>
        <v>0</v>
      </c>
      <c r="L138" s="6" t="str">
        <f>IF(AND(B138&gt;1,D138&gt;1),IF(G138=0,"●お届け先28",""),"")</f>
        <v/>
      </c>
      <c r="M138" s="6">
        <f>CHOOSE($D$138,C981,C982,C983,C984,C985,C986,C987,C988,C989,C990,C991,C992,C993,C994,C995,C996,C997,C998,C999,C1000,C1001,C1002,C1003,C1004,C1005,C1006,C1007,C1008,C1009)</f>
        <v>0</v>
      </c>
    </row>
    <row r="139" spans="1:13" s="6" customFormat="1">
      <c r="A139" s="6" t="s">
        <v>694</v>
      </c>
      <c r="B139" s="6">
        <v>1</v>
      </c>
      <c r="C139" s="6" t="str">
        <f t="shared" si="4"/>
        <v>【カタログの種類を選択して下さい】</v>
      </c>
      <c r="D139" s="6">
        <v>1</v>
      </c>
      <c r="E139" s="6" t="str">
        <f>CHOOSE($D$139,B1011,B1012,B1013,B1014,B1015,B1016,B1017,B1018,B1019,B1020,B1021,B1022,B1023,B1024,B1025,B1026,B1027,B1028,B1029,B1030,B1031,B1032,B1033,B1034,B1035,B1036,B1037,B1038,B1039)</f>
        <v>↑先にカタログの種類を選択して下さい。</v>
      </c>
      <c r="F139" s="6">
        <f>CHOOSE($D$139,D1011,D1012,D1013,D1014,D1015,D1016,D1017,D1018,D1019,D1020,D1021,D1022,D1023,D1024,D1025,D1026,D1027,D1028,D1029,D1030,D1031,D1032,D1033,D1034,D1035,D1036,D1037,D1038,D1039)</f>
        <v>0</v>
      </c>
      <c r="G139" s="94">
        <f>IF(D139&gt;1,IF(INPUT!J196=0,0,INPUT!J196),0)</f>
        <v>0</v>
      </c>
      <c r="H139" s="6" t="b">
        <v>0</v>
      </c>
      <c r="I139" s="6">
        <f t="shared" si="5"/>
        <v>196</v>
      </c>
      <c r="J139" s="6">
        <f t="shared" si="6"/>
        <v>0</v>
      </c>
      <c r="L139" s="6" t="str">
        <f>IF(AND(B139&gt;1,D139&gt;1),IF(G139=0,"●お届け先29",""),"")</f>
        <v/>
      </c>
      <c r="M139" s="6">
        <f>CHOOSE($D$139,C1011,C1012,C1013,C1014,C1015,C1016,C1017,C1018,C1019,C1020,C1021,C1022,C1023,C1024,C1025,C1026,C1027,C1028,C1029,C1030,C1031,C1032,C1033,C1034,C1035,C1036,C1037,C1038,C1039)</f>
        <v>0</v>
      </c>
    </row>
    <row r="140" spans="1:13" s="6" customFormat="1">
      <c r="A140" s="6" t="s">
        <v>424</v>
      </c>
      <c r="B140" s="6">
        <v>1</v>
      </c>
      <c r="C140" s="6" t="str">
        <f t="shared" si="4"/>
        <v>【カタログの種類を選択して下さい】</v>
      </c>
      <c r="D140" s="6">
        <v>1</v>
      </c>
      <c r="E140" s="6" t="str">
        <f>CHOOSE($D$140,B1041,B1042,B1043,B1044,B1045,B1046,B1047,B1048,B1049,B1050,B1051,B1052,B1053,B1054,B1055,B1056,B1057,B1058,B1059,B1060,B1061,B1062,B1063,B1064,B1065,B1066,B1067,B1068,B1069)</f>
        <v>↑先にカタログの種類を選択して下さい。</v>
      </c>
      <c r="F140" s="6">
        <f>CHOOSE($D$140,D1041,D1042,D1043,D1044,D1045,D1046,D1047,D1048,D1049,D1050,D1051,D1052,D1053,D1054,D1055,D1056,D1057,D1058,D1059,D1060,D1061,D1062,D1063,D1064,D1065,D1066,D1067,D1068,D1069)</f>
        <v>0</v>
      </c>
      <c r="G140" s="94">
        <f>IF(D140&gt;1,IF(INPUT!J202=0,0,INPUT!J202),0)</f>
        <v>0</v>
      </c>
      <c r="H140" s="6" t="b">
        <v>0</v>
      </c>
      <c r="I140" s="6">
        <f t="shared" si="5"/>
        <v>202</v>
      </c>
      <c r="J140" s="6">
        <f t="shared" si="6"/>
        <v>0</v>
      </c>
      <c r="L140" s="6" t="str">
        <f>IF(AND(B140&gt;1,D140&gt;1),IF(G140=0,"●お届け先30",""),"")</f>
        <v/>
      </c>
      <c r="M140" s="6">
        <f>CHOOSE($D$140,C1041,C1042,C1043,C1044,C1045,C1046,C1047,C1048,C1049,C1050,C1051,C1052,C1053,C1054,C1055,C1056,C1057,C1058,C1059,C1060,C1061,C1062,C1063,C1064,C1065,C1066,C1067,C1068,C1069)</f>
        <v>0</v>
      </c>
    </row>
    <row r="141" spans="1:13" s="6" customFormat="1">
      <c r="A141" s="6" t="s">
        <v>534</v>
      </c>
      <c r="B141" s="6">
        <v>1</v>
      </c>
      <c r="C141" s="6" t="str">
        <f t="shared" si="4"/>
        <v>【カタログの種類を選択して下さい】</v>
      </c>
      <c r="D141" s="6">
        <v>1</v>
      </c>
      <c r="E141" s="6" t="str">
        <f>CHOOSE($D$141,B1071,B1072,B1073,B1074,B1075,B1076,B1077,B1078,B1079,B1080,B1081,B1082,B1083,B1084,B1085,B1086,B1087,B1088,B1089,B1090,B1091,B1092,B1093,B1094,B1095,B1096,B1097,B1098,B1099)</f>
        <v>↑先にカタログの種類を選択して下さい。</v>
      </c>
      <c r="F141" s="6">
        <f>CHOOSE($D$141,D1071,D1072,D1073,D1074,D1075,D1076,D1077,D1078,D1079,D1080,D1081,D1082,D1083,D1084,D1085,D1086,D1087,D1088,D1089,D1090,D1091,D1092,D1093,D1094,D1095,D1096,D1097,D1098,D1099)</f>
        <v>0</v>
      </c>
      <c r="G141" s="94">
        <f>IF(D141&gt;1,IF(INPUT!J208=0,0,INPUT!J208),0)</f>
        <v>0</v>
      </c>
      <c r="H141" s="6" t="b">
        <v>0</v>
      </c>
      <c r="I141" s="6">
        <f t="shared" si="5"/>
        <v>208</v>
      </c>
      <c r="J141" s="6">
        <f t="shared" si="6"/>
        <v>0</v>
      </c>
      <c r="L141" s="6" t="str">
        <f>IF(AND(B141&gt;1,D141&gt;1),IF(G141=0,"●お届け先31",""),"")</f>
        <v/>
      </c>
      <c r="M141" s="6">
        <f>CHOOSE($D$141,C1071,C1072,C1073,C1074,C1075,C1076,C1077,C1078,C1079,C1080,C1081,C1082,C1083,C1084,C1085,C1086,C1087,C1088,C1089,C1090,C1091,C1092,C1093,C1094,C1095,C1096,C1097,C1098,C1099)</f>
        <v>0</v>
      </c>
    </row>
    <row r="142" spans="1:13" s="6" customFormat="1">
      <c r="A142" s="6" t="s">
        <v>637</v>
      </c>
      <c r="B142" s="6">
        <v>1</v>
      </c>
      <c r="C142" s="6" t="str">
        <f t="shared" si="4"/>
        <v>【カタログの種類を選択して下さい】</v>
      </c>
      <c r="D142" s="6">
        <v>1</v>
      </c>
      <c r="E142" s="6" t="str">
        <f>CHOOSE($D$142,B1101,B1102,B1103,B1104,B1105,B1106,B1107,B1108,B1109,B1110,B1111,B1112,B1113,B1114,B1115,B1116,B1117,B1118,B1119,B1120,B1121,B1122,B1123,B1124,B1125,B1126,B1127,B1128,B1129)</f>
        <v>↑先にカタログの種類を選択して下さい。</v>
      </c>
      <c r="F142" s="6">
        <f>CHOOSE($D$142,D1101,D1102,D1103,D1104,D1105,D1106,D1107,D1108,D1109,D1110,D1111,D1112,D1113,D1114,D1115,D1116,D1117,D1118,D1119,D1120,D1121,D1122,D1123,D1124,D1125,D1126,D1127,D1128,D1129)</f>
        <v>0</v>
      </c>
      <c r="G142" s="94">
        <f>IF(D142&gt;1,IF(INPUT!J214=0,0,INPUT!J214),0)</f>
        <v>0</v>
      </c>
      <c r="H142" s="6" t="b">
        <v>0</v>
      </c>
      <c r="I142" s="6">
        <f t="shared" si="5"/>
        <v>214</v>
      </c>
      <c r="J142" s="6">
        <f t="shared" si="6"/>
        <v>0</v>
      </c>
      <c r="L142" s="6" t="str">
        <f>IF(AND(B142&gt;1,D142&gt;1),IF(G142=0,"●お届け先32",""),"")</f>
        <v/>
      </c>
      <c r="M142" s="6">
        <f>CHOOSE($D$142,C1101,C1102,C1103,C1104,C1105,C1106,C1107,C1108,C1109,C1110,C1111,C1112,C1113,C1114,C1115,C1116,C1117,C1118,C1119,C1120,C1121,C1122,C1123,C1124,C1125,C1126,C1127,C1128,C1129)</f>
        <v>0</v>
      </c>
    </row>
    <row r="143" spans="1:13" s="6" customFormat="1">
      <c r="A143" s="6" t="s">
        <v>566</v>
      </c>
      <c r="B143" s="6">
        <v>1</v>
      </c>
      <c r="C143" s="6" t="str">
        <f t="shared" si="4"/>
        <v>【カタログの種類を選択して下さい】</v>
      </c>
      <c r="D143" s="6">
        <v>1</v>
      </c>
      <c r="E143" s="6" t="str">
        <f>CHOOSE($D$143,B1131,B1132,B1133,B1134,B1135,B1136,B1137,B1138,B1139,B1140,B1141,B1142,B1143,B1144,B1145,B1146,B1147,B1148,B1149,B1150,B1151,B1152,B1153,B1154,B1155,B1156,B1157,B1158,B1159)</f>
        <v>↑先にカタログの種類を選択して下さい。</v>
      </c>
      <c r="F143" s="6">
        <f>CHOOSE($D$143,D1131,D1132,D1133,D1134,D1135,D1136,D1137,D1138,D1139,D1140,D1141,D1142,D1143,D1144,D1145,D1146,D1147,D1148,D1149,D1150,D1151,D1152,D1153,D1154,D1155,D1156,D1157,D1158,D1159)</f>
        <v>0</v>
      </c>
      <c r="G143" s="94">
        <f>IF(D143&gt;1,IF(INPUT!J220=0,0,INPUT!J220),0)</f>
        <v>0</v>
      </c>
      <c r="H143" s="6" t="b">
        <v>0</v>
      </c>
      <c r="I143" s="6">
        <f t="shared" si="5"/>
        <v>220</v>
      </c>
      <c r="J143" s="6">
        <f t="shared" si="6"/>
        <v>0</v>
      </c>
      <c r="L143" s="6" t="str">
        <f>IF(AND(B143&gt;1,D143&gt;1),IF(G143=0,"●お届け先33",""),"")</f>
        <v/>
      </c>
      <c r="M143" s="6">
        <f>CHOOSE($D$143,C1131,C1132,C1133,C1134,C1135,C1136,C1137,C1138,C1139,C1140,C1141,C1142,C1143,C1144,C1145,C1146,C1147,C1148,C1149,C1150,C1151,C1152,C1153,C1154,C1155,C1156,C1157,C1158,C1159)</f>
        <v>0</v>
      </c>
    </row>
    <row r="144" spans="1:13" s="6" customFormat="1">
      <c r="A144" s="6" t="s">
        <v>233</v>
      </c>
      <c r="B144" s="6">
        <v>1</v>
      </c>
      <c r="C144" s="6" t="str">
        <f t="shared" si="4"/>
        <v>【カタログの種類を選択して下さい】</v>
      </c>
      <c r="D144" s="6">
        <v>1</v>
      </c>
      <c r="E144" s="6" t="str">
        <f>CHOOSE($D$144,B1161,B1162,B1163,B1164,B1165,B1166,B1167,B1168,B1169,B1170,B1171,B1172,B1173,B1174,B1175,B1176,B1177,B1178,B1179,B1180,B1181,B1182,B1183,B1184,B1185,B1186,B1187,B1188,B1189)</f>
        <v>↑先にカタログの種類を選択して下さい。</v>
      </c>
      <c r="F144" s="6">
        <f>CHOOSE($D$144,D1161,D1162,D1163,D1164,D1165,D1166,D1167,D1168,D1169,D1170,D1171,D1172,D1173,D1174,D1175,D1176,D1177,D1178,D1179,D1180,D1181,D1182,D1183,D1184,D1185,D1186,D1187,D1188,D1189)</f>
        <v>0</v>
      </c>
      <c r="G144" s="94">
        <f>IF(D144&gt;1,IF(INPUT!J226=0,0,INPUT!J226),0)</f>
        <v>0</v>
      </c>
      <c r="H144" s="6" t="b">
        <v>0</v>
      </c>
      <c r="I144" s="6">
        <f t="shared" si="5"/>
        <v>226</v>
      </c>
      <c r="J144" s="6">
        <f t="shared" si="6"/>
        <v>0</v>
      </c>
      <c r="L144" s="6" t="str">
        <f>IF(AND(B144&gt;1,D144&gt;1),IF(G144=0,"●お届け先34",""),"")</f>
        <v/>
      </c>
      <c r="M144" s="6">
        <f>CHOOSE($D$144,C1161,C1162,C1163,C1164,C1165,C1166,C1167,C1168,C1169,C1170,C1171,C1172,C1173,C1174,C1175,C1176,C1177,C1178,C1179,C1180,C1181,C1182,C1183,C1184,C1185,C1186,C1187,C1188,C1189)</f>
        <v>0</v>
      </c>
    </row>
    <row r="145" spans="1:13" s="6" customFormat="1">
      <c r="A145" s="6" t="s">
        <v>329</v>
      </c>
      <c r="B145" s="6">
        <v>1</v>
      </c>
      <c r="C145" s="6" t="str">
        <f t="shared" si="4"/>
        <v>【カタログの種類を選択して下さい】</v>
      </c>
      <c r="D145" s="6">
        <v>1</v>
      </c>
      <c r="E145" s="6" t="str">
        <f>CHOOSE($D$145,B1191,B1192,B1193,B1194,B1195,B1196,B1197,B1198,B1199,B1200,B1201,B1202,B1203,B1204,B1205,B1206,B1207,B1208,B1209,B1210,B1211,B1212,B1213,B1214,B1215,B1216,B1217,B1218,B1219)</f>
        <v>↑先にカタログの種類を選択して下さい。</v>
      </c>
      <c r="F145" s="6">
        <f>CHOOSE($D$145,D1191,D1192,D1193,D1194,D1195,D1196,D1197,D1198,D1199,D1200,D1201,D1202,D1203,D1204,D1205,D1206,D1207,D1208,D1209,D1210,D1211,D1212,D1213,D1214,D1215,D1216,D1217,D1218,D1219)</f>
        <v>0</v>
      </c>
      <c r="G145" s="94">
        <f>IF(D145&gt;1,IF(INPUT!J232=0,0,INPUT!J232),0)</f>
        <v>0</v>
      </c>
      <c r="H145" s="6" t="b">
        <v>0</v>
      </c>
      <c r="I145" s="6">
        <f t="shared" si="5"/>
        <v>232</v>
      </c>
      <c r="J145" s="6">
        <f t="shared" si="6"/>
        <v>0</v>
      </c>
      <c r="L145" s="6" t="str">
        <f>IF(AND(B145&gt;1,D145&gt;1),IF(G145=0,"●お届け先35",""),"")</f>
        <v/>
      </c>
      <c r="M145" s="6">
        <f>CHOOSE($D$145,C1191,C1192,C1193,C1194,C1195,C1196,C1197,C1198,C1199,C1200,C1201,C1202,C1203,C1204,C1205,C1206,C1207,C1208,C1209,C1210,C1211,C1212,C1213,C1214,C1215,C1216,C1217,C1218,C1219)</f>
        <v>0</v>
      </c>
    </row>
    <row r="146" spans="1:13" s="6" customFormat="1">
      <c r="A146" s="6" t="s">
        <v>438</v>
      </c>
      <c r="B146" s="6">
        <v>1</v>
      </c>
      <c r="C146" s="6" t="str">
        <f t="shared" si="4"/>
        <v>【カタログの種類を選択して下さい】</v>
      </c>
      <c r="D146" s="6">
        <v>1</v>
      </c>
      <c r="E146" s="6" t="str">
        <f>CHOOSE($D$146,B1221,B1222,B1223,B1224,B1225,B1226,B1227,B1228,B1229,B1230,B1231,B1232,B1233,B1234,B1235,B1236,B1237,B1238,B1239,B1240,B1241,B1242,B1243,B1244,B1245,B1246,B1247,B1248,B1249)</f>
        <v>↑先にカタログの種類を選択して下さい。</v>
      </c>
      <c r="F146" s="6">
        <f>CHOOSE($D$146,D1221,D1222,D1223,D1224,D1225,D1226,D1227,D1228,D1229,D1230,D1231,D1232,D1233,D1234,D1235,D1236,D1237,D1238,D1239,D1240,D1241,D1242,D1243,D1244,D1245,D1246,D1247,D1248,D1249)</f>
        <v>0</v>
      </c>
      <c r="G146" s="94">
        <f>IF(D146&gt;1,IF(INPUT!J238=0,0,INPUT!J238),0)</f>
        <v>0</v>
      </c>
      <c r="H146" s="6" t="b">
        <v>0</v>
      </c>
      <c r="I146" s="6">
        <f t="shared" si="5"/>
        <v>238</v>
      </c>
      <c r="J146" s="6">
        <f t="shared" si="6"/>
        <v>0</v>
      </c>
      <c r="L146" s="6" t="str">
        <f>IF(AND(B146&gt;1,D146&gt;1),IF(G146=0,"●お届け先36",""),"")</f>
        <v/>
      </c>
      <c r="M146" s="6">
        <f>CHOOSE($D$146,C1221,C1222,C1223,C1224,C1225,C1226,C1227,C1228,C1229,C1230,C1231,C1232,C1233,C1234,C1235,C1236,C1237,C1238,C1239,C1240,C1241,C1242,C1243,C1244,C1245,C1246,C1247,C1248,C1249)</f>
        <v>0</v>
      </c>
    </row>
    <row r="147" spans="1:13" s="6" customFormat="1">
      <c r="A147" s="6" t="s">
        <v>521</v>
      </c>
      <c r="B147" s="6">
        <v>1</v>
      </c>
      <c r="C147" s="6" t="str">
        <f t="shared" si="4"/>
        <v>【カタログの種類を選択して下さい】</v>
      </c>
      <c r="D147" s="6">
        <v>1</v>
      </c>
      <c r="E147" s="6" t="str">
        <f>CHOOSE($D$147,B1251,B1252,B1253,B1254,B1255,B1256,B1257,B1258,B1259,B1260,B1261,B1262,B1263,B1264,B1265,B1266,B1267,B1268,B1269,B1270,B1271,B1272,B1273,B1274,B1275,B1276,B1277,B1278,B1279)</f>
        <v>↑先にカタログの種類を選択して下さい。</v>
      </c>
      <c r="F147" s="6">
        <f>CHOOSE($D$147,D1251,D1252,D1253,D1254,D1255,D1256,D1257,D1258,D1259,D1260,D1261,D1262,D1263,D1264,D1265,D1266,D1267,D1268,D1269,D1270,D1271,D1272,D1273,D1274,D1275,D1276,D1277,D1278,D1279)</f>
        <v>0</v>
      </c>
      <c r="G147" s="94">
        <f>IF(D147&gt;1,IF(INPUT!J244=0,0,INPUT!J244),0)</f>
        <v>0</v>
      </c>
      <c r="H147" s="6" t="b">
        <v>0</v>
      </c>
      <c r="I147" s="6">
        <f t="shared" si="5"/>
        <v>244</v>
      </c>
      <c r="J147" s="6">
        <f t="shared" si="6"/>
        <v>0</v>
      </c>
      <c r="L147" s="6" t="str">
        <f>IF(AND(B147&gt;1,D147&gt;1),IF(G147=0,"●お届け先37",""),"")</f>
        <v/>
      </c>
      <c r="M147" s="6">
        <f>CHOOSE($D$147,C1251,C1252,C1253,C1254,C1255,C1256,C1257,C1258,C1259,C1260,C1261,C1262,C1263,C1264,C1265,C1266,C1267,C1268,C1269,C1270,C1271,C1272,C1273,C1274,C1275,C1276,C1277,C1278,C1279)</f>
        <v>0</v>
      </c>
    </row>
    <row r="148" spans="1:13" s="6" customFormat="1">
      <c r="A148" s="6" t="s">
        <v>247</v>
      </c>
      <c r="B148" s="6">
        <v>1</v>
      </c>
      <c r="C148" s="6" t="str">
        <f t="shared" si="4"/>
        <v>【カタログの種類を選択して下さい】</v>
      </c>
      <c r="D148" s="6">
        <v>1</v>
      </c>
      <c r="E148" s="6" t="str">
        <f>CHOOSE($D$148,B1281,B1282,B1283,B1284,B1285,B1286,B1287,B1288,B1289,B1290,B1291,B1292,B1293,B1294,B1295,B1296,B1297,B1298,B1299,B1300,B1301,B1302,B1303,B1304,B1305,B1306,B1307,B1308,B1309)</f>
        <v>↑先にカタログの種類を選択して下さい。</v>
      </c>
      <c r="F148" s="6">
        <f>CHOOSE($D$148,D1281,D1282,D1283,D1284,D1285,D1286,D1287,D1288,D1289,D1290,D1291,D1292,D1293,D1294,D1295,D1296,D1297,D1298,D1299,D1300,D1301,D1302,D1303,D1304,D1305,D1306,D1307,D1308,D1309)</f>
        <v>0</v>
      </c>
      <c r="G148" s="94">
        <f>IF(D148&gt;1,IF(INPUT!J250=0,0,INPUT!J250),0)</f>
        <v>0</v>
      </c>
      <c r="H148" s="6" t="b">
        <v>0</v>
      </c>
      <c r="I148" s="6">
        <f t="shared" si="5"/>
        <v>250</v>
      </c>
      <c r="J148" s="6">
        <f t="shared" si="6"/>
        <v>0</v>
      </c>
      <c r="L148" s="6" t="str">
        <f>IF(AND(B148&gt;1,D148&gt;1),IF(G148=0,"●お届け先38",""),"")</f>
        <v/>
      </c>
      <c r="M148" s="6">
        <f>CHOOSE($D$148,C1281,C1282,C1283,C1284,C1285,C1286,C1287,C1288,C1289,C1290,C1291,C1292,C1293,C1294,C1295,C1296,C1297,C1298,C1299,C1300,C1301,C1302,C1303,C1304,C1305,C1306,C1307,C1308,C1309)</f>
        <v>0</v>
      </c>
    </row>
    <row r="149" spans="1:13" s="6" customFormat="1">
      <c r="A149" s="6" t="s">
        <v>517</v>
      </c>
      <c r="B149" s="6">
        <v>1</v>
      </c>
      <c r="C149" s="6" t="str">
        <f t="shared" si="4"/>
        <v>【カタログの種類を選択して下さい】</v>
      </c>
      <c r="D149" s="6">
        <v>1</v>
      </c>
      <c r="E149" s="6" t="str">
        <f>CHOOSE($D$149,B1311,B1312,B1313,B1314,B1315,B1316,B1317,B1318,B1319,B1320,B1321,B1322,B1323,B1324,B1325,B1326,B1327,B1328,B1329,B1330,B1331,B1332,B1333,B1334,B1335,B1336,B1337,B1338,B1339)</f>
        <v>↑先にカタログの種類を選択して下さい。</v>
      </c>
      <c r="F149" s="6">
        <f>CHOOSE($D$149,D1311,D1312,D1313,D1314,D1315,D1316,D1317,D1318,D1319,D1320,D1321,D1322,D1323,D1324,D1325,D1326,D1327,D1328,D1329,D1330,D1331,D1332,D1333,D1334,D1335,D1336,D1337,D1338,D1339)</f>
        <v>0</v>
      </c>
      <c r="G149" s="94">
        <f>IF(D149&gt;1,IF(INPUT!J256=0,0,INPUT!J256),0)</f>
        <v>0</v>
      </c>
      <c r="H149" s="6" t="b">
        <v>0</v>
      </c>
      <c r="I149" s="6">
        <f t="shared" si="5"/>
        <v>256</v>
      </c>
      <c r="J149" s="6">
        <f t="shared" si="6"/>
        <v>0</v>
      </c>
      <c r="L149" s="6" t="str">
        <f>IF(AND(B149&gt;1,D149&gt;1),IF(G149=0,"●お届け先39",""),"")</f>
        <v/>
      </c>
      <c r="M149" s="6">
        <f>CHOOSE($D$149,C1311,C1312,C1313,C1314,C1315,C1316,C1317,C1318,C1319,C1320,C1321,C1322,C1323,C1324,C1325,C1326,C1327,C1328,C1329,C1330,C1331,C1332,C1333,C1334,C1335,C1336,C1337,C1338,C1339)</f>
        <v>0</v>
      </c>
    </row>
    <row r="150" spans="1:13" s="6" customFormat="1">
      <c r="A150" s="6" t="s">
        <v>51</v>
      </c>
      <c r="B150" s="6">
        <v>1</v>
      </c>
      <c r="C150" s="6" t="str">
        <f t="shared" si="4"/>
        <v>【カタログの種類を選択して下さい】</v>
      </c>
      <c r="D150" s="6">
        <v>1</v>
      </c>
      <c r="E150" s="6" t="str">
        <f>CHOOSE($D$150,B1341,B1342,B1343,B1344,B1345,B1346,B1347,B1348,B1349,B1350,B1351,B1352,B1353,B1354,B1355,B1356,B1357,B1358,B1359,B1360,B1361,B1362,B1363,B1364,B1365,B1366,B1367,B1368,B1369)</f>
        <v>↑先にカタログの種類を選択して下さい。</v>
      </c>
      <c r="F150" s="6">
        <f>CHOOSE($D$150,D1341,D1342,D1343,D1344,D1345,D1346,D1347,D1348,D1349,D1350,D1351,D1352,D1353,D1354,D1355,D1356,D1357,D1358,D1359,D1360,D1361,D1362,D1363,D1364,D1365,D1366,D1367,D1368,D1369)</f>
        <v>0</v>
      </c>
      <c r="G150" s="94">
        <f>IF(D150&gt;1,IF(INPUT!J262=0,0,INPUT!J262),0)</f>
        <v>0</v>
      </c>
      <c r="H150" s="6" t="b">
        <v>0</v>
      </c>
      <c r="I150" s="6">
        <f t="shared" si="5"/>
        <v>262</v>
      </c>
      <c r="J150" s="6">
        <f t="shared" si="6"/>
        <v>0</v>
      </c>
      <c r="L150" s="6" t="str">
        <f>IF(AND(B150&gt;1,D150&gt;1),IF(G150=0,"●お届け先40",""),"")</f>
        <v/>
      </c>
      <c r="M150" s="6">
        <f>CHOOSE($D$150,C1341,C1342,C1343,C1344,C1345,C1346,C1347,C1348,C1349,C1350,C1351,C1352,C1353,C1354,C1355,C1356,C1357,C1358,C1359,C1360,C1361,C1362,C1363,C1364,C1365,C1366,C1367,C1368,C1369)</f>
        <v>0</v>
      </c>
    </row>
    <row r="169" spans="1:30">
      <c r="C169" s="122"/>
      <c r="E169" s="98"/>
      <c r="F169" s="98"/>
    </row>
    <row r="170" spans="1:30">
      <c r="B170" s="1" t="s">
        <v>147</v>
      </c>
      <c r="C170" s="1" t="s">
        <v>128</v>
      </c>
      <c r="D170" s="1" t="s">
        <v>499</v>
      </c>
      <c r="E170" s="98"/>
      <c r="F170" s="98"/>
      <c r="AB170" s="98"/>
      <c r="AC170" s="98"/>
      <c r="AD170" s="98"/>
    </row>
    <row r="171" spans="1:30">
      <c r="A171" s="99">
        <v>1</v>
      </c>
      <c r="B171" s="60" t="str">
        <f>CHOOSE($B$111,"↑先にカタログの種類を選択して下さい。",D2,G2,J2,M2,P2,S2,V2,Y2,AB2,AE2,AH2,AK2,AN2,AQ2,AT2,AW2,AZ2,BC2,BF2,BI2,BL2,BO2,BR2,BU2,BX2,CA2,CD2,CG2,CJ2,CM2,CP2,CS2,CV2)</f>
        <v>↑先にカタログの種類を選択して下さい。</v>
      </c>
      <c r="C171" s="60">
        <f>CHOOSE($B$111,0,E2,H2,K2,N2,Q2,T2,W2,Z2,AC2,AF2,AI2,AL2,AO2,AR2,AU2,AX2,BA2,BD2,BG2,BJ2,BM2,BP2,BS2,BV2,BY2,CB2,CE2,CH2,CK2,CN2,CQ2,CT2,CW2)</f>
        <v>0</v>
      </c>
      <c r="D171" s="60">
        <f>CHOOSE($B$111,0,F2,I2,L2,O2,R2,U2,X2,AA2,AD2,AG2,AJ2,AM2,AP2,AS2,AV2,AY2,BB2,BE2,BH2,BK2,BN2,BQ2,BT2,BW2,BZ2,CC2,CF2,CI2,CL2,CO2,CR2,CU2,CX2)</f>
        <v>0</v>
      </c>
      <c r="E171" s="100"/>
      <c r="F171" s="100"/>
      <c r="AB171" s="98"/>
      <c r="AC171" s="98"/>
      <c r="AD171" s="98"/>
    </row>
    <row r="172" spans="1:30">
      <c r="A172" s="99"/>
      <c r="B172" s="60" t="str">
        <f t="shared" ref="B172:B198" si="7">CHOOSE($B$111,"↑先にカタログの種類を選択して下さい。",D3,G3,J3,M3,P3,S3,V3,Y3,AB3,AE3,AH3,AK3,AN3,AQ3,AT3,AW3,AZ3,BC3,BF3,BI3,BL3,BO3,BR3,BU3,BX3,CA3,CD3,CG3,CJ3,CM3,CP3,CS3,CV3)</f>
        <v>↑先にカタログの種類を選択して下さい。</v>
      </c>
      <c r="C172" s="60">
        <f t="shared" ref="C172:C198" si="8">CHOOSE($B$111,0,E3,H3,K3,N3,Q3,T3,W3,Z3,AC3,AF3,AI3,AL3,AO3,AR3,AU3,AX3,BA3,BD3,BG3,BJ3,BM3,BP3,BS3,BV3,BY3,CB3,CE3,CH3,CK3,CN3,CQ3,CT3,CW3)</f>
        <v>0</v>
      </c>
      <c r="D172" s="60">
        <f t="shared" ref="D172:D198" si="9">CHOOSE($B$111,0,F3,I3,L3,O3,R3,U3,X3,AA3,AD3,AG3,AJ3,AM3,AP3,AS3,AV3,AY3,BB3,BE3,BH3,BK3,BN3,BQ3,BT3,BW3,BZ3,CC3,CF3,CI3,CL3,CO3,CR3,CU3,CX3)</f>
        <v>0</v>
      </c>
      <c r="E172" s="98"/>
      <c r="F172" s="98"/>
      <c r="AB172" s="98"/>
      <c r="AC172" s="98"/>
      <c r="AD172" s="98"/>
    </row>
    <row r="173" spans="1:30">
      <c r="A173" s="99"/>
      <c r="B173" s="60" t="str">
        <f t="shared" si="7"/>
        <v>↑先にカタログの種類を選択して下さい。</v>
      </c>
      <c r="C173" s="60">
        <f t="shared" si="8"/>
        <v>0</v>
      </c>
      <c r="D173" s="60">
        <f t="shared" si="9"/>
        <v>0</v>
      </c>
      <c r="E173" s="98"/>
      <c r="F173" s="98"/>
      <c r="AB173" s="98"/>
      <c r="AC173" s="98"/>
      <c r="AD173" s="98"/>
    </row>
    <row r="174" spans="1:30">
      <c r="A174" s="99"/>
      <c r="B174" s="60" t="str">
        <f t="shared" si="7"/>
        <v>↑先にカタログの種類を選択して下さい。</v>
      </c>
      <c r="C174" s="60">
        <f t="shared" si="8"/>
        <v>0</v>
      </c>
      <c r="D174" s="60">
        <f t="shared" si="9"/>
        <v>0</v>
      </c>
      <c r="E174" s="98"/>
      <c r="F174" s="98"/>
      <c r="AB174" s="98"/>
      <c r="AC174" s="98"/>
      <c r="AD174" s="98"/>
    </row>
    <row r="175" spans="1:30">
      <c r="A175" s="99"/>
      <c r="B175" s="60" t="str">
        <f t="shared" si="7"/>
        <v>↑先にカタログの種類を選択して下さい。</v>
      </c>
      <c r="C175" s="60">
        <f t="shared" si="8"/>
        <v>0</v>
      </c>
      <c r="D175" s="60">
        <f t="shared" si="9"/>
        <v>0</v>
      </c>
      <c r="E175" s="98"/>
      <c r="F175" s="98"/>
      <c r="AB175" s="98"/>
      <c r="AC175" s="98"/>
      <c r="AD175" s="98"/>
    </row>
    <row r="176" spans="1:30">
      <c r="A176" s="99"/>
      <c r="B176" s="60" t="str">
        <f t="shared" si="7"/>
        <v>↑先にカタログの種類を選択して下さい。</v>
      </c>
      <c r="C176" s="60">
        <f t="shared" si="8"/>
        <v>0</v>
      </c>
      <c r="D176" s="60">
        <f t="shared" si="9"/>
        <v>0</v>
      </c>
      <c r="E176" s="98"/>
      <c r="F176" s="98"/>
      <c r="AB176" s="98"/>
      <c r="AC176" s="98"/>
      <c r="AD176" s="98"/>
    </row>
    <row r="177" spans="1:30">
      <c r="A177" s="99"/>
      <c r="B177" s="60" t="str">
        <f t="shared" si="7"/>
        <v>↑先にカタログの種類を選択して下さい。</v>
      </c>
      <c r="C177" s="60">
        <f t="shared" si="8"/>
        <v>0</v>
      </c>
      <c r="D177" s="60">
        <f t="shared" si="9"/>
        <v>0</v>
      </c>
      <c r="E177" s="98"/>
      <c r="F177" s="98"/>
      <c r="AB177" s="98"/>
      <c r="AC177" s="98"/>
      <c r="AD177" s="98"/>
    </row>
    <row r="178" spans="1:30">
      <c r="A178" s="99"/>
      <c r="B178" s="60" t="str">
        <f t="shared" si="7"/>
        <v>↑先にカタログの種類を選択して下さい。</v>
      </c>
      <c r="C178" s="60">
        <f t="shared" si="8"/>
        <v>0</v>
      </c>
      <c r="D178" s="60">
        <f t="shared" si="9"/>
        <v>0</v>
      </c>
      <c r="E178" s="98"/>
      <c r="F178" s="98"/>
      <c r="AB178" s="98"/>
      <c r="AC178" s="98"/>
      <c r="AD178" s="98"/>
    </row>
    <row r="179" spans="1:30">
      <c r="A179" s="99"/>
      <c r="B179" s="60" t="str">
        <f t="shared" si="7"/>
        <v>↑先にカタログの種類を選択して下さい。</v>
      </c>
      <c r="C179" s="60">
        <f t="shared" si="8"/>
        <v>0</v>
      </c>
      <c r="D179" s="60">
        <f t="shared" si="9"/>
        <v>0</v>
      </c>
      <c r="E179" s="98"/>
      <c r="F179" s="98"/>
      <c r="AB179" s="98"/>
      <c r="AC179" s="98"/>
      <c r="AD179" s="98"/>
    </row>
    <row r="180" spans="1:30">
      <c r="A180" s="99"/>
      <c r="B180" s="60" t="str">
        <f t="shared" si="7"/>
        <v>↑先にカタログの種類を選択して下さい。</v>
      </c>
      <c r="C180" s="60">
        <f t="shared" si="8"/>
        <v>0</v>
      </c>
      <c r="D180" s="60">
        <f t="shared" si="9"/>
        <v>0</v>
      </c>
      <c r="E180" s="98"/>
      <c r="F180" s="98"/>
      <c r="AB180" s="98"/>
      <c r="AC180" s="98"/>
      <c r="AD180" s="98"/>
    </row>
    <row r="181" spans="1:30">
      <c r="A181" s="99"/>
      <c r="B181" s="60" t="str">
        <f t="shared" si="7"/>
        <v>↑先にカタログの種類を選択して下さい。</v>
      </c>
      <c r="C181" s="60">
        <f t="shared" si="8"/>
        <v>0</v>
      </c>
      <c r="D181" s="60">
        <f t="shared" si="9"/>
        <v>0</v>
      </c>
      <c r="E181" s="98"/>
      <c r="F181" s="98"/>
      <c r="AB181" s="98"/>
      <c r="AC181" s="98"/>
      <c r="AD181" s="98"/>
    </row>
    <row r="182" spans="1:30">
      <c r="A182" s="99"/>
      <c r="B182" s="60" t="str">
        <f t="shared" si="7"/>
        <v>↑先にカタログの種類を選択して下さい。</v>
      </c>
      <c r="C182" s="60">
        <f t="shared" si="8"/>
        <v>0</v>
      </c>
      <c r="D182" s="60">
        <f t="shared" si="9"/>
        <v>0</v>
      </c>
      <c r="E182" s="98"/>
      <c r="F182" s="98"/>
      <c r="AB182" s="98"/>
      <c r="AC182" s="98"/>
      <c r="AD182" s="98"/>
    </row>
    <row r="183" spans="1:30">
      <c r="A183" s="99"/>
      <c r="B183" s="60" t="str">
        <f t="shared" si="7"/>
        <v>↑先にカタログの種類を選択して下さい。</v>
      </c>
      <c r="C183" s="60">
        <f t="shared" si="8"/>
        <v>0</v>
      </c>
      <c r="D183" s="60">
        <f t="shared" si="9"/>
        <v>0</v>
      </c>
      <c r="E183" s="98"/>
      <c r="F183" s="98"/>
      <c r="AB183" s="98"/>
      <c r="AC183" s="98"/>
      <c r="AD183" s="98"/>
    </row>
    <row r="184" spans="1:30">
      <c r="A184" s="99"/>
      <c r="B184" s="60" t="str">
        <f t="shared" si="7"/>
        <v>↑先にカタログの種類を選択して下さい。</v>
      </c>
      <c r="C184" s="60">
        <f t="shared" si="8"/>
        <v>0</v>
      </c>
      <c r="D184" s="60">
        <f t="shared" si="9"/>
        <v>0</v>
      </c>
      <c r="E184" s="98"/>
      <c r="F184" s="98"/>
      <c r="AB184" s="98"/>
      <c r="AC184" s="98"/>
      <c r="AD184" s="98"/>
    </row>
    <row r="185" spans="1:30">
      <c r="A185" s="99"/>
      <c r="B185" s="60" t="str">
        <f t="shared" si="7"/>
        <v>↑先にカタログの種類を選択して下さい。</v>
      </c>
      <c r="C185" s="60">
        <f t="shared" si="8"/>
        <v>0</v>
      </c>
      <c r="D185" s="60">
        <f t="shared" si="9"/>
        <v>0</v>
      </c>
      <c r="E185" s="98"/>
      <c r="F185" s="98"/>
      <c r="AB185" s="98"/>
      <c r="AC185" s="98"/>
      <c r="AD185" s="98"/>
    </row>
    <row r="186" spans="1:30">
      <c r="A186" s="99"/>
      <c r="B186" s="60" t="str">
        <f t="shared" si="7"/>
        <v>↑先にカタログの種類を選択して下さい。</v>
      </c>
      <c r="C186" s="60">
        <f t="shared" si="8"/>
        <v>0</v>
      </c>
      <c r="D186" s="60">
        <f t="shared" si="9"/>
        <v>0</v>
      </c>
      <c r="E186" s="98"/>
      <c r="F186" s="98"/>
      <c r="AB186" s="98"/>
      <c r="AC186" s="98"/>
      <c r="AD186" s="98"/>
    </row>
    <row r="187" spans="1:30">
      <c r="A187" s="99"/>
      <c r="B187" s="60" t="str">
        <f t="shared" si="7"/>
        <v>↑先にカタログの種類を選択して下さい。</v>
      </c>
      <c r="C187" s="60">
        <f t="shared" si="8"/>
        <v>0</v>
      </c>
      <c r="D187" s="60">
        <f t="shared" si="9"/>
        <v>0</v>
      </c>
      <c r="E187" s="98"/>
      <c r="F187" s="98"/>
      <c r="AB187" s="98"/>
      <c r="AC187" s="98"/>
      <c r="AD187" s="98"/>
    </row>
    <row r="188" spans="1:30">
      <c r="A188" s="99"/>
      <c r="B188" s="60" t="str">
        <f t="shared" si="7"/>
        <v>↑先にカタログの種類を選択して下さい。</v>
      </c>
      <c r="C188" s="60">
        <f t="shared" si="8"/>
        <v>0</v>
      </c>
      <c r="D188" s="60">
        <f t="shared" si="9"/>
        <v>0</v>
      </c>
      <c r="E188" s="98"/>
      <c r="F188" s="98"/>
      <c r="AB188" s="98"/>
      <c r="AC188" s="98"/>
      <c r="AD188" s="98"/>
    </row>
    <row r="189" spans="1:30">
      <c r="A189" s="99"/>
      <c r="B189" s="60" t="str">
        <f t="shared" si="7"/>
        <v>↑先にカタログの種類を選択して下さい。</v>
      </c>
      <c r="C189" s="60">
        <f t="shared" si="8"/>
        <v>0</v>
      </c>
      <c r="D189" s="60">
        <f t="shared" si="9"/>
        <v>0</v>
      </c>
      <c r="E189" s="98"/>
      <c r="F189" s="98"/>
      <c r="AB189" s="98"/>
      <c r="AC189" s="98"/>
      <c r="AD189" s="98"/>
    </row>
    <row r="190" spans="1:30">
      <c r="A190" s="99"/>
      <c r="B190" s="60" t="str">
        <f t="shared" si="7"/>
        <v>↑先にカタログの種類を選択して下さい。</v>
      </c>
      <c r="C190" s="60">
        <f t="shared" si="8"/>
        <v>0</v>
      </c>
      <c r="D190" s="60">
        <f t="shared" si="9"/>
        <v>0</v>
      </c>
      <c r="E190" s="98"/>
      <c r="F190" s="98"/>
      <c r="AB190" s="98"/>
      <c r="AC190" s="98"/>
      <c r="AD190" s="98"/>
    </row>
    <row r="191" spans="1:30">
      <c r="A191" s="99"/>
      <c r="B191" s="60" t="str">
        <f t="shared" si="7"/>
        <v>↑先にカタログの種類を選択して下さい。</v>
      </c>
      <c r="C191" s="60">
        <f t="shared" si="8"/>
        <v>0</v>
      </c>
      <c r="D191" s="60">
        <f t="shared" si="9"/>
        <v>0</v>
      </c>
      <c r="E191" s="98"/>
      <c r="F191" s="98"/>
      <c r="AB191" s="98"/>
      <c r="AC191" s="98"/>
      <c r="AD191" s="98"/>
    </row>
    <row r="192" spans="1:30">
      <c r="A192" s="99"/>
      <c r="B192" s="60" t="str">
        <f t="shared" si="7"/>
        <v>↑先にカタログの種類を選択して下さい。</v>
      </c>
      <c r="C192" s="60">
        <f t="shared" si="8"/>
        <v>0</v>
      </c>
      <c r="D192" s="60">
        <f t="shared" si="9"/>
        <v>0</v>
      </c>
      <c r="E192" s="98"/>
      <c r="F192" s="98"/>
      <c r="AB192" s="98"/>
      <c r="AC192" s="98"/>
      <c r="AD192" s="98"/>
    </row>
    <row r="193" spans="1:30">
      <c r="A193" s="99"/>
      <c r="B193" s="60" t="str">
        <f t="shared" si="7"/>
        <v>↑先にカタログの種類を選択して下さい。</v>
      </c>
      <c r="C193" s="60">
        <f t="shared" si="8"/>
        <v>0</v>
      </c>
      <c r="D193" s="60">
        <f t="shared" si="9"/>
        <v>0</v>
      </c>
      <c r="E193" s="98"/>
      <c r="F193" s="98"/>
      <c r="AB193" s="98"/>
      <c r="AC193" s="98"/>
      <c r="AD193" s="98"/>
    </row>
    <row r="194" spans="1:30">
      <c r="A194" s="99"/>
      <c r="B194" s="60" t="str">
        <f t="shared" si="7"/>
        <v>↑先にカタログの種類を選択して下さい。</v>
      </c>
      <c r="C194" s="60">
        <f t="shared" si="8"/>
        <v>0</v>
      </c>
      <c r="D194" s="60">
        <f t="shared" si="9"/>
        <v>0</v>
      </c>
      <c r="E194" s="98"/>
      <c r="F194" s="98"/>
      <c r="AB194" s="98"/>
      <c r="AC194" s="98"/>
      <c r="AD194" s="98"/>
    </row>
    <row r="195" spans="1:30">
      <c r="A195" s="99"/>
      <c r="B195" s="60" t="str">
        <f t="shared" si="7"/>
        <v>↑先にカタログの種類を選択して下さい。</v>
      </c>
      <c r="C195" s="60">
        <f t="shared" si="8"/>
        <v>0</v>
      </c>
      <c r="D195" s="60">
        <f t="shared" si="9"/>
        <v>0</v>
      </c>
      <c r="E195" s="98"/>
      <c r="F195" s="98"/>
      <c r="AB195" s="98"/>
      <c r="AC195" s="98"/>
      <c r="AD195" s="98"/>
    </row>
    <row r="196" spans="1:30">
      <c r="A196" s="99"/>
      <c r="B196" s="60" t="str">
        <f t="shared" si="7"/>
        <v>↑先にカタログの種類を選択して下さい。</v>
      </c>
      <c r="C196" s="60">
        <f t="shared" si="8"/>
        <v>0</v>
      </c>
      <c r="D196" s="60">
        <f t="shared" si="9"/>
        <v>0</v>
      </c>
      <c r="E196" s="98"/>
      <c r="F196" s="98"/>
      <c r="AB196" s="98"/>
      <c r="AC196" s="98"/>
      <c r="AD196" s="98"/>
    </row>
    <row r="197" spans="1:30">
      <c r="A197" s="99"/>
      <c r="B197" s="60" t="str">
        <f t="shared" si="7"/>
        <v>↑先にカタログの種類を選択して下さい。</v>
      </c>
      <c r="C197" s="60">
        <f t="shared" si="8"/>
        <v>0</v>
      </c>
      <c r="D197" s="60">
        <f t="shared" si="9"/>
        <v>0</v>
      </c>
      <c r="E197" s="98"/>
      <c r="F197" s="98"/>
      <c r="AB197" s="98"/>
      <c r="AC197" s="98"/>
      <c r="AD197" s="98"/>
    </row>
    <row r="198" spans="1:30">
      <c r="A198" s="99"/>
      <c r="B198" s="60" t="str">
        <f t="shared" si="7"/>
        <v>↑先にカタログの種類を選択して下さい。</v>
      </c>
      <c r="C198" s="60">
        <f t="shared" si="8"/>
        <v>0</v>
      </c>
      <c r="D198" s="60">
        <f t="shared" si="9"/>
        <v>0</v>
      </c>
      <c r="E198" s="98"/>
      <c r="F198" s="98"/>
      <c r="AB198" s="98"/>
      <c r="AC198" s="98"/>
      <c r="AD198" s="98"/>
    </row>
    <row r="199" spans="1:30">
      <c r="A199" s="99"/>
      <c r="B199" s="60"/>
      <c r="C199" s="60"/>
      <c r="D199" s="60"/>
      <c r="E199" s="98"/>
      <c r="F199" s="98"/>
      <c r="AB199" s="98"/>
      <c r="AC199" s="98"/>
      <c r="AD199" s="98"/>
    </row>
    <row r="200" spans="1:30">
      <c r="A200" s="99"/>
      <c r="B200" s="60"/>
      <c r="C200" s="60"/>
      <c r="D200" s="60"/>
      <c r="E200" s="98"/>
      <c r="F200" s="98"/>
      <c r="AB200" s="98"/>
      <c r="AC200" s="98"/>
      <c r="AD200" s="98"/>
    </row>
    <row r="201" spans="1:30">
      <c r="A201" s="99">
        <v>2</v>
      </c>
      <c r="B201" s="60" t="str">
        <f>CHOOSE($B$112,"↑先にカタログの種類を選択して下さい。",D2,G2,J2,M2,P2,S2,V2,Y2,AB2,AE2,AH2,AK2,AN2,AQ2,AT2,AW2,AZ2,BC2,BF2,BI2,BL2,BO2,BR2,BU2,BX2,CA2,CD2,CG2,CJ2,CM2,CP2,CS2,CV2)</f>
        <v>↑先にカタログの種類を選択して下さい。</v>
      </c>
      <c r="C201" s="60">
        <f>CHOOSE($B$112,0,E2,H2,K2,N2,Q2,T2,W2,Z2,AC2,AF2,AI2,AL2,AO2,AR2,AU2,AX2,BA2,BD2,BG2,BJ2,BM2,BP2,BS2,BV2,BY2,CB2,CE2,CH2,CK2,CN2,CQ2,CT2,CW2)</f>
        <v>0</v>
      </c>
      <c r="D201" s="60">
        <f>CHOOSE($B$112,0,F2,I2,L2,O2,R2,U2,X2,AA2,AD2,AG2,AJ2,AM2,AP2,AS2,AV2,AY2,BB2,BE2,BH2,BK2,BN2,BQ2,BT2,BW2,BZ2,CC2,CF2,CI2,CL2,CO2,CR2,CU2,CX2)</f>
        <v>0</v>
      </c>
      <c r="E201" s="98"/>
      <c r="F201" s="98"/>
      <c r="AB201" s="98"/>
      <c r="AC201" s="98"/>
      <c r="AD201" s="98"/>
    </row>
    <row r="202" spans="1:30">
      <c r="A202" s="99"/>
      <c r="B202" s="60" t="str">
        <f t="shared" ref="B202:B228" si="10">CHOOSE($B$112,"↑先にカタログの種類を選択して下さい。",D3,G3,J3,M3,P3,S3,V3,Y3,AB3,AE3,AH3,AK3,AN3,AQ3,AT3,AW3,AZ3,BC3,BF3,BI3,BL3,BO3,BR3,BU3,BX3,CA3,CD3,CG3,CJ3,CM3,CP3,CS3,CV3)</f>
        <v>↑先にカタログの種類を選択して下さい。</v>
      </c>
      <c r="C202" s="60">
        <f t="shared" ref="C202:D202" si="11">CHOOSE($B$112,0,E3,H3,K3,N3,Q3,T3,W3,Z3,AC3,AF3,AI3,AL3,AO3,AR3,AU3,AX3,BA3,BD3,BG3,BJ3,BM3,BP3,BS3,BV3,BY3,CB3,CE3,CH3,CK3,CN3,CQ3,CT3,CW3)</f>
        <v>0</v>
      </c>
      <c r="D202" s="60">
        <f t="shared" si="11"/>
        <v>0</v>
      </c>
      <c r="AB202" s="98"/>
      <c r="AC202" s="98"/>
      <c r="AD202" s="98"/>
    </row>
    <row r="203" spans="1:30">
      <c r="A203" s="99"/>
      <c r="B203" s="60" t="str">
        <f t="shared" si="10"/>
        <v>↑先にカタログの種類を選択して下さい。</v>
      </c>
      <c r="C203" s="60">
        <f t="shared" ref="C203:D203" si="12">CHOOSE($B$112,0,E4,H4,K4,N4,Q4,T4,W4,Z4,AC4,AF4,AI4,AL4,AO4,AR4,AU4,AX4,BA4,BD4,BG4,BJ4,BM4,BP4,BS4,BV4,BY4,CB4,CE4,CH4,CK4,CN4,CQ4,CT4,CW4)</f>
        <v>0</v>
      </c>
      <c r="D203" s="60">
        <f t="shared" si="12"/>
        <v>0</v>
      </c>
      <c r="AB203" s="98"/>
      <c r="AC203" s="98"/>
      <c r="AD203" s="98"/>
    </row>
    <row r="204" spans="1:30">
      <c r="A204" s="99"/>
      <c r="B204" s="60" t="str">
        <f t="shared" si="10"/>
        <v>↑先にカタログの種類を選択して下さい。</v>
      </c>
      <c r="C204" s="60">
        <f t="shared" ref="C204:D204" si="13">CHOOSE($B$112,0,E5,H5,K5,N5,Q5,T5,W5,Z5,AC5,AF5,AI5,AL5,AO5,AR5,AU5,AX5,BA5,BD5,BG5,BJ5,BM5,BP5,BS5,BV5,BY5,CB5,CE5,CH5,CK5,CN5,CQ5,CT5,CW5)</f>
        <v>0</v>
      </c>
      <c r="D204" s="60">
        <f t="shared" si="13"/>
        <v>0</v>
      </c>
      <c r="AB204" s="98"/>
      <c r="AC204" s="98"/>
      <c r="AD204" s="98"/>
    </row>
    <row r="205" spans="1:30">
      <c r="A205" s="99"/>
      <c r="B205" s="60" t="str">
        <f t="shared" si="10"/>
        <v>↑先にカタログの種類を選択して下さい。</v>
      </c>
      <c r="C205" s="60">
        <f t="shared" ref="C205:D205" si="14">CHOOSE($B$112,0,E6,H6,K6,N6,Q6,T6,W6,Z6,AC6,AF6,AI6,AL6,AO6,AR6,AU6,AX6,BA6,BD6,BG6,BJ6,BM6,BP6,BS6,BV6,BY6,CB6,CE6,CH6,CK6,CN6,CQ6,CT6,CW6)</f>
        <v>0</v>
      </c>
      <c r="D205" s="60">
        <f t="shared" si="14"/>
        <v>0</v>
      </c>
      <c r="AB205" s="98"/>
      <c r="AC205" s="98"/>
      <c r="AD205" s="98"/>
    </row>
    <row r="206" spans="1:30">
      <c r="A206" s="99"/>
      <c r="B206" s="60" t="str">
        <f t="shared" si="10"/>
        <v>↑先にカタログの種類を選択して下さい。</v>
      </c>
      <c r="C206" s="60">
        <f t="shared" ref="C206:D206" si="15">CHOOSE($B$112,0,E7,H7,K7,N7,Q7,T7,W7,Z7,AC7,AF7,AI7,AL7,AO7,AR7,AU7,AX7,BA7,BD7,BG7,BJ7,BM7,BP7,BS7,BV7,BY7,CB7,CE7,CH7,CK7,CN7,CQ7,CT7,CW7)</f>
        <v>0</v>
      </c>
      <c r="D206" s="60">
        <f t="shared" si="15"/>
        <v>0</v>
      </c>
      <c r="AB206" s="98"/>
      <c r="AC206" s="98"/>
      <c r="AD206" s="98"/>
    </row>
    <row r="207" spans="1:30">
      <c r="A207" s="99"/>
      <c r="B207" s="60" t="str">
        <f t="shared" si="10"/>
        <v>↑先にカタログの種類を選択して下さい。</v>
      </c>
      <c r="C207" s="60">
        <f t="shared" ref="C207:D207" si="16">CHOOSE($B$112,0,E8,H8,K8,N8,Q8,T8,W8,Z8,AC8,AF8,AI8,AL8,AO8,AR8,AU8,AX8,BA8,BD8,BG8,BJ8,BM8,BP8,BS8,BV8,BY8,CB8,CE8,CH8,CK8,CN8,CQ8,CT8,CW8)</f>
        <v>0</v>
      </c>
      <c r="D207" s="60">
        <f t="shared" si="16"/>
        <v>0</v>
      </c>
      <c r="AB207" s="98"/>
      <c r="AC207" s="98"/>
      <c r="AD207" s="98"/>
    </row>
    <row r="208" spans="1:30">
      <c r="A208" s="99"/>
      <c r="B208" s="60" t="str">
        <f t="shared" si="10"/>
        <v>↑先にカタログの種類を選択して下さい。</v>
      </c>
      <c r="C208" s="60">
        <f t="shared" ref="C208:D208" si="17">CHOOSE($B$112,0,E9,H9,K9,N9,Q9,T9,W9,Z9,AC9,AF9,AI9,AL9,AO9,AR9,AU9,AX9,BA9,BD9,BG9,BJ9,BM9,BP9,BS9,BV9,BY9,CB9,CE9,CH9,CK9,CN9,CQ9,CT9,CW9)</f>
        <v>0</v>
      </c>
      <c r="D208" s="60">
        <f t="shared" si="17"/>
        <v>0</v>
      </c>
      <c r="AB208" s="98"/>
      <c r="AC208" s="98"/>
      <c r="AD208" s="98"/>
    </row>
    <row r="209" spans="1:30">
      <c r="A209" s="99"/>
      <c r="B209" s="60" t="str">
        <f t="shared" si="10"/>
        <v>↑先にカタログの種類を選択して下さい。</v>
      </c>
      <c r="C209" s="60">
        <f t="shared" ref="C209:D209" si="18">CHOOSE($B$112,0,E10,H10,K10,N10,Q10,T10,W10,Z10,AC10,AF10,AI10,AL10,AO10,AR10,AU10,AX10,BA10,BD10,BG10,BJ10,BM10,BP10,BS10,BV10,BY10,CB10,CE10,CH10,CK10,CN10,CQ10,CT10,CW10)</f>
        <v>0</v>
      </c>
      <c r="D209" s="60">
        <f t="shared" si="18"/>
        <v>0</v>
      </c>
      <c r="AB209" s="98"/>
      <c r="AC209" s="98"/>
      <c r="AD209" s="98"/>
    </row>
    <row r="210" spans="1:30">
      <c r="A210" s="99"/>
      <c r="B210" s="60" t="str">
        <f t="shared" si="10"/>
        <v>↑先にカタログの種類を選択して下さい。</v>
      </c>
      <c r="C210" s="60">
        <f t="shared" ref="C210:D210" si="19">CHOOSE($B$112,0,E11,H11,K11,N11,Q11,T11,W11,Z11,AC11,AF11,AI11,AL11,AO11,AR11,AU11,AX11,BA11,BD11,BG11,BJ11,BM11,BP11,BS11,BV11,BY11,CB11,CE11,CH11,CK11,CN11,CQ11,CT11,CW11)</f>
        <v>0</v>
      </c>
      <c r="D210" s="60">
        <f t="shared" si="19"/>
        <v>0</v>
      </c>
      <c r="AB210" s="98"/>
      <c r="AC210" s="98"/>
      <c r="AD210" s="98"/>
    </row>
    <row r="211" spans="1:30">
      <c r="A211" s="99"/>
      <c r="B211" s="60" t="str">
        <f t="shared" si="10"/>
        <v>↑先にカタログの種類を選択して下さい。</v>
      </c>
      <c r="C211" s="60">
        <f t="shared" ref="C211:D211" si="20">CHOOSE($B$112,0,E12,H12,K12,N12,Q12,T12,W12,Z12,AC12,AF12,AI12,AL12,AO12,AR12,AU12,AX12,BA12,BD12,BG12,BJ12,BM12,BP12,BS12,BV12,BY12,CB12,CE12,CH12,CK12,CN12,CQ12,CT12,CW12)</f>
        <v>0</v>
      </c>
      <c r="D211" s="60">
        <f t="shared" si="20"/>
        <v>0</v>
      </c>
      <c r="AB211" s="98"/>
      <c r="AC211" s="98"/>
      <c r="AD211" s="98"/>
    </row>
    <row r="212" spans="1:30">
      <c r="A212" s="99"/>
      <c r="B212" s="60" t="str">
        <f t="shared" si="10"/>
        <v>↑先にカタログの種類を選択して下さい。</v>
      </c>
      <c r="C212" s="60">
        <f t="shared" ref="C212:D212" si="21">CHOOSE($B$112,0,E13,H13,K13,N13,Q13,T13,W13,Z13,AC13,AF13,AI13,AL13,AO13,AR13,AU13,AX13,BA13,BD13,BG13,BJ13,BM13,BP13,BS13,BV13,BY13,CB13,CE13,CH13,CK13,CN13,CQ13,CT13,CW13)</f>
        <v>0</v>
      </c>
      <c r="D212" s="60">
        <f t="shared" si="21"/>
        <v>0</v>
      </c>
      <c r="AB212" s="98"/>
      <c r="AC212" s="98"/>
      <c r="AD212" s="98"/>
    </row>
    <row r="213" spans="1:30">
      <c r="A213" s="99"/>
      <c r="B213" s="60" t="str">
        <f t="shared" si="10"/>
        <v>↑先にカタログの種類を選択して下さい。</v>
      </c>
      <c r="C213" s="60">
        <f t="shared" ref="C213:D213" si="22">CHOOSE($B$112,0,E14,H14,K14,N14,Q14,T14,W14,Z14,AC14,AF14,AI14,AL14,AO14,AR14,AU14,AX14,BA14,BD14,BG14,BJ14,BM14,BP14,BS14,BV14,BY14,CB14,CE14,CH14,CK14,CN14,CQ14,CT14,CW14)</f>
        <v>0</v>
      </c>
      <c r="D213" s="60">
        <f t="shared" si="22"/>
        <v>0</v>
      </c>
      <c r="AB213" s="98"/>
      <c r="AC213" s="98"/>
      <c r="AD213" s="98"/>
    </row>
    <row r="214" spans="1:30">
      <c r="A214" s="99"/>
      <c r="B214" s="60" t="str">
        <f t="shared" si="10"/>
        <v>↑先にカタログの種類を選択して下さい。</v>
      </c>
      <c r="C214" s="60">
        <f t="shared" ref="C214:D214" si="23">CHOOSE($B$112,0,E15,H15,K15,N15,Q15,T15,W15,Z15,AC15,AF15,AI15,AL15,AO15,AR15,AU15,AX15,BA15,BD15,BG15,BJ15,BM15,BP15,BS15,BV15,BY15,CB15,CE15,CH15,CK15,CN15,CQ15,CT15,CW15)</f>
        <v>0</v>
      </c>
      <c r="D214" s="60">
        <f t="shared" si="23"/>
        <v>0</v>
      </c>
      <c r="AB214" s="98"/>
      <c r="AC214" s="98"/>
      <c r="AD214" s="98"/>
    </row>
    <row r="215" spans="1:30">
      <c r="A215" s="99"/>
      <c r="B215" s="60" t="str">
        <f t="shared" si="10"/>
        <v>↑先にカタログの種類を選択して下さい。</v>
      </c>
      <c r="C215" s="60">
        <f t="shared" ref="C215:D215" si="24">CHOOSE($B$112,0,E16,H16,K16,N16,Q16,T16,W16,Z16,AC16,AF16,AI16,AL16,AO16,AR16,AU16,AX16,BA16,BD16,BG16,BJ16,BM16,BP16,BS16,BV16,BY16,CB16,CE16,CH16,CK16,CN16,CQ16,CT16,CW16)</f>
        <v>0</v>
      </c>
      <c r="D215" s="60">
        <f t="shared" si="24"/>
        <v>0</v>
      </c>
      <c r="AB215" s="98"/>
      <c r="AC215" s="98"/>
      <c r="AD215" s="98"/>
    </row>
    <row r="216" spans="1:30">
      <c r="A216" s="99"/>
      <c r="B216" s="60" t="str">
        <f t="shared" si="10"/>
        <v>↑先にカタログの種類を選択して下さい。</v>
      </c>
      <c r="C216" s="60">
        <f t="shared" ref="C216:D216" si="25">CHOOSE($B$112,0,E17,H17,K17,N17,Q17,T17,W17,Z17,AC17,AF17,AI17,AL17,AO17,AR17,AU17,AX17,BA17,BD17,BG17,BJ17,BM17,BP17,BS17,BV17,BY17,CB17,CE17,CH17,CK17,CN17,CQ17,CT17,CW17)</f>
        <v>0</v>
      </c>
      <c r="D216" s="60">
        <f t="shared" si="25"/>
        <v>0</v>
      </c>
      <c r="AB216" s="98"/>
      <c r="AC216" s="98"/>
      <c r="AD216" s="98"/>
    </row>
    <row r="217" spans="1:30">
      <c r="A217" s="99"/>
      <c r="B217" s="60" t="str">
        <f t="shared" si="10"/>
        <v>↑先にカタログの種類を選択して下さい。</v>
      </c>
      <c r="C217" s="60">
        <f t="shared" ref="C217:D217" si="26">CHOOSE($B$112,0,E18,H18,K18,N18,Q18,T18,W18,Z18,AC18,AF18,AI18,AL18,AO18,AR18,AU18,AX18,BA18,BD18,BG18,BJ18,BM18,BP18,BS18,BV18,BY18,CB18,CE18,CH18,CK18,CN18,CQ18,CT18,CW18)</f>
        <v>0</v>
      </c>
      <c r="D217" s="60">
        <f t="shared" si="26"/>
        <v>0</v>
      </c>
      <c r="AB217" s="98"/>
      <c r="AC217" s="98"/>
      <c r="AD217" s="98"/>
    </row>
    <row r="218" spans="1:30">
      <c r="A218" s="99"/>
      <c r="B218" s="60" t="str">
        <f t="shared" si="10"/>
        <v>↑先にカタログの種類を選択して下さい。</v>
      </c>
      <c r="C218" s="60">
        <f t="shared" ref="C218:D218" si="27">CHOOSE($B$112,0,E19,H19,K19,N19,Q19,T19,W19,Z19,AC19,AF19,AI19,AL19,AO19,AR19,AU19,AX19,BA19,BD19,BG19,BJ19,BM19,BP19,BS19,BV19,BY19,CB19,CE19,CH19,CK19,CN19,CQ19,CT19,CW19)</f>
        <v>0</v>
      </c>
      <c r="D218" s="60">
        <f t="shared" si="27"/>
        <v>0</v>
      </c>
      <c r="AB218" s="98"/>
      <c r="AC218" s="98"/>
      <c r="AD218" s="98"/>
    </row>
    <row r="219" spans="1:30">
      <c r="A219" s="99"/>
      <c r="B219" s="60" t="str">
        <f t="shared" si="10"/>
        <v>↑先にカタログの種類を選択して下さい。</v>
      </c>
      <c r="C219" s="60">
        <f t="shared" ref="C219:D219" si="28">CHOOSE($B$112,0,E20,H20,K20,N20,Q20,T20,W20,Z20,AC20,AF20,AI20,AL20,AO20,AR20,AU20,AX20,BA20,BD20,BG20,BJ20,BM20,BP20,BS20,BV20,BY20,CB20,CE20,CH20,CK20,CN20,CQ20,CT20,CW20)</f>
        <v>0</v>
      </c>
      <c r="D219" s="60">
        <f t="shared" si="28"/>
        <v>0</v>
      </c>
      <c r="AB219" s="98"/>
      <c r="AC219" s="98"/>
      <c r="AD219" s="98"/>
    </row>
    <row r="220" spans="1:30">
      <c r="A220" s="99"/>
      <c r="B220" s="60" t="str">
        <f t="shared" si="10"/>
        <v>↑先にカタログの種類を選択して下さい。</v>
      </c>
      <c r="C220" s="60">
        <f t="shared" ref="C220:D220" si="29">CHOOSE($B$112,0,E21,H21,K21,N21,Q21,T21,W21,Z21,AC21,AF21,AI21,AL21,AO21,AR21,AU21,AX21,BA21,BD21,BG21,BJ21,BM21,BP21,BS21,BV21,BY21,CB21,CE21,CH21,CK21,CN21,CQ21,CT21,CW21)</f>
        <v>0</v>
      </c>
      <c r="D220" s="60">
        <f t="shared" si="29"/>
        <v>0</v>
      </c>
      <c r="AB220" s="98"/>
      <c r="AC220" s="98"/>
      <c r="AD220" s="98"/>
    </row>
    <row r="221" spans="1:30">
      <c r="A221" s="99"/>
      <c r="B221" s="60" t="str">
        <f t="shared" si="10"/>
        <v>↑先にカタログの種類を選択して下さい。</v>
      </c>
      <c r="C221" s="60">
        <f t="shared" ref="C221:D221" si="30">CHOOSE($B$112,0,E22,H22,K22,N22,Q22,T22,W22,Z22,AC22,AF22,AI22,AL22,AO22,AR22,AU22,AX22,BA22,BD22,BG22,BJ22,BM22,BP22,BS22,BV22,BY22,CB22,CE22,CH22,CK22,CN22,CQ22,CT22,CW22)</f>
        <v>0</v>
      </c>
      <c r="D221" s="60">
        <f t="shared" si="30"/>
        <v>0</v>
      </c>
      <c r="AB221" s="98"/>
      <c r="AC221" s="98"/>
      <c r="AD221" s="98"/>
    </row>
    <row r="222" spans="1:30">
      <c r="A222" s="99"/>
      <c r="B222" s="60" t="str">
        <f t="shared" si="10"/>
        <v>↑先にカタログの種類を選択して下さい。</v>
      </c>
      <c r="C222" s="60">
        <f t="shared" ref="C222:D222" si="31">CHOOSE($B$112,0,E23,H23,K23,N23,Q23,T23,W23,Z23,AC23,AF23,AI23,AL23,AO23,AR23,AU23,AX23,BA23,BD23,BG23,BJ23,BM23,BP23,BS23,BV23,BY23,CB23,CE23,CH23,CK23,CN23,CQ23,CT23,CW23)</f>
        <v>0</v>
      </c>
      <c r="D222" s="60">
        <f t="shared" si="31"/>
        <v>0</v>
      </c>
      <c r="AB222" s="98"/>
      <c r="AC222" s="98"/>
      <c r="AD222" s="98"/>
    </row>
    <row r="223" spans="1:30">
      <c r="A223" s="99"/>
      <c r="B223" s="60" t="str">
        <f t="shared" si="10"/>
        <v>↑先にカタログの種類を選択して下さい。</v>
      </c>
      <c r="C223" s="60">
        <f t="shared" ref="C223:D223" si="32">CHOOSE($B$112,0,E24,H24,K24,N24,Q24,T24,W24,Z24,AC24,AF24,AI24,AL24,AO24,AR24,AU24,AX24,BA24,BD24,BG24,BJ24,BM24,BP24,BS24,BV24,BY24,CB24,CE24,CH24,CK24,CN24,CQ24,CT24,CW24)</f>
        <v>0</v>
      </c>
      <c r="D223" s="60">
        <f t="shared" si="32"/>
        <v>0</v>
      </c>
      <c r="AB223" s="98"/>
      <c r="AC223" s="98"/>
      <c r="AD223" s="98"/>
    </row>
    <row r="224" spans="1:30">
      <c r="A224" s="99"/>
      <c r="B224" s="60" t="str">
        <f t="shared" si="10"/>
        <v>↑先にカタログの種類を選択して下さい。</v>
      </c>
      <c r="C224" s="60">
        <f t="shared" ref="C224:D224" si="33">CHOOSE($B$112,0,E25,H25,K25,N25,Q25,T25,W25,Z25,AC25,AF25,AI25,AL25,AO25,AR25,AU25,AX25,BA25,BD25,BG25,BJ25,BM25,BP25,BS25,BV25,BY25,CB25,CE25,CH25,CK25,CN25,CQ25,CT25,CW25)</f>
        <v>0</v>
      </c>
      <c r="D224" s="60">
        <f t="shared" si="33"/>
        <v>0</v>
      </c>
      <c r="AB224" s="98"/>
      <c r="AC224" s="98"/>
      <c r="AD224" s="98"/>
    </row>
    <row r="225" spans="1:30">
      <c r="A225" s="99"/>
      <c r="B225" s="60" t="str">
        <f t="shared" si="10"/>
        <v>↑先にカタログの種類を選択して下さい。</v>
      </c>
      <c r="C225" s="60">
        <f t="shared" ref="C225:D225" si="34">CHOOSE($B$112,0,E26,H26,K26,N26,Q26,T26,W26,Z26,AC26,AF26,AI26,AL26,AO26,AR26,AU26,AX26,BA26,BD26,BG26,BJ26,BM26,BP26,BS26,BV26,BY26,CB26,CE26,CH26,CK26,CN26,CQ26,CT26,CW26)</f>
        <v>0</v>
      </c>
      <c r="D225" s="60">
        <f t="shared" si="34"/>
        <v>0</v>
      </c>
      <c r="AB225" s="98"/>
      <c r="AC225" s="98"/>
      <c r="AD225" s="98"/>
    </row>
    <row r="226" spans="1:30">
      <c r="A226" s="99"/>
      <c r="B226" s="60" t="str">
        <f t="shared" si="10"/>
        <v>↑先にカタログの種類を選択して下さい。</v>
      </c>
      <c r="C226" s="60">
        <f t="shared" ref="C226:D226" si="35">CHOOSE($B$112,0,E27,H27,K27,N27,Q27,T27,W27,Z27,AC27,AF27,AI27,AL27,AO27,AR27,AU27,AX27,BA27,BD27,BG27,BJ27,BM27,BP27,BS27,BV27,BY27,CB27,CE27,CH27,CK27,CN27,CQ27,CT27,CW27)</f>
        <v>0</v>
      </c>
      <c r="D226" s="60">
        <f t="shared" si="35"/>
        <v>0</v>
      </c>
      <c r="AB226" s="98"/>
      <c r="AC226" s="98"/>
      <c r="AD226" s="98"/>
    </row>
    <row r="227" spans="1:30">
      <c r="A227" s="99"/>
      <c r="B227" s="60" t="str">
        <f t="shared" si="10"/>
        <v>↑先にカタログの種類を選択して下さい。</v>
      </c>
      <c r="C227" s="60">
        <f t="shared" ref="C227:D227" si="36">CHOOSE($B$112,0,E28,H28,K28,N28,Q28,T28,W28,Z28,AC28,AF28,AI28,AL28,AO28,AR28,AU28,AX28,BA28,BD28,BG28,BJ28,BM28,BP28,BS28,BV28,BY28,CB28,CE28,CH28,CK28,CN28,CQ28,CT28,CW28)</f>
        <v>0</v>
      </c>
      <c r="D227" s="60">
        <f t="shared" si="36"/>
        <v>0</v>
      </c>
      <c r="AB227" s="98"/>
      <c r="AC227" s="98"/>
      <c r="AD227" s="98"/>
    </row>
    <row r="228" spans="1:30">
      <c r="A228" s="99"/>
      <c r="B228" s="60" t="str">
        <f t="shared" si="10"/>
        <v>↑先にカタログの種類を選択して下さい。</v>
      </c>
      <c r="C228" s="60">
        <f t="shared" ref="C228:D228" si="37">CHOOSE($B$112,0,E29,H29,K29,N29,Q29,T29,W29,Z29,AC29,AF29,AI29,AL29,AO29,AR29,AU29,AX29,BA29,BD29,BG29,BJ29,BM29,BP29,BS29,BV29,BY29,CB29,CE29,CH29,CK29,CN29,CQ29,CT29,CW29)</f>
        <v>0</v>
      </c>
      <c r="D228" s="60">
        <f t="shared" si="37"/>
        <v>0</v>
      </c>
      <c r="AB228" s="98"/>
      <c r="AC228" s="98"/>
      <c r="AD228" s="98"/>
    </row>
    <row r="229" spans="1:30">
      <c r="A229" s="99"/>
      <c r="B229" s="60"/>
      <c r="C229" s="60"/>
      <c r="D229" s="60"/>
      <c r="AB229" s="98"/>
      <c r="AC229" s="98"/>
      <c r="AD229" s="98"/>
    </row>
    <row r="230" spans="1:30">
      <c r="A230" s="99"/>
      <c r="B230" s="60"/>
      <c r="C230" s="60"/>
      <c r="D230" s="60"/>
      <c r="AB230" s="98"/>
      <c r="AC230" s="98"/>
      <c r="AD230" s="98"/>
    </row>
    <row r="231" spans="1:30">
      <c r="A231" s="99">
        <v>3</v>
      </c>
      <c r="B231" s="60" t="str">
        <f>CHOOSE($B$113,"↑先にカタログの種類を選択して下さい。",D2,G2,J2,M2,P2,S2,V2,Y2,AB2,AE2,AH2,AK2,AN2,AQ2,AT2,AW2,AZ2,BC2,BF2,BI2,BL2,BO2,BR2,BU2,BX2,CA2,CD2,CG2,CJ2,CM2,CP2,CS2,CV2)</f>
        <v>↑先にカタログの種類を選択して下さい。</v>
      </c>
      <c r="C231" s="60">
        <f>CHOOSE($B$113,0,E2,H2,K2,N2,Q2,T2,W2,Z2,AC2,AF2,AI2,AL2,AO2,AR2,AU2,AX2,BA2,BD2,BG2,BJ2,BM2,BP2,BS2,BV2,BY2,CB2,CE2,CH2,CK2,CN2,CQ2,CT2,CW2)</f>
        <v>0</v>
      </c>
      <c r="D231" s="60">
        <f>CHOOSE($B$113,0,F2,I2,L2,O2,R2,U2,X2,AA2,AD2,AG2,AJ2,AM2,AP2,AS2,AV2,AY2,BB2,BE2,BH2,BK2,BN2,BQ2,BT2,BW2,BZ2,CC2,CF2,CI2,CL2,CO2,CR2,CU2,CX2)</f>
        <v>0</v>
      </c>
      <c r="AB231" s="98"/>
      <c r="AC231" s="98"/>
      <c r="AD231" s="98"/>
    </row>
    <row r="232" spans="1:30">
      <c r="A232" s="99"/>
      <c r="B232" s="60" t="str">
        <f t="shared" ref="B232:B258" si="38">CHOOSE($B$113,"↑先にカタログの種類を選択して下さい。",D3,G3,J3,M3,P3,S3,V3,Y3,AB3,AE3,AH3,AK3,AN3,AQ3,AT3,AW3,AZ3,BC3,BF3,BI3,BL3,BO3,BR3,BU3,BX3,CA3,CD3,CG3,CJ3,CM3,CP3,CS3,CV3)</f>
        <v>↑先にカタログの種類を選択して下さい。</v>
      </c>
      <c r="C232" s="60">
        <f t="shared" ref="C232:D232" si="39">CHOOSE($B$113,0,E3,H3,K3,N3,Q3,T3,W3,Z3,AC3,AF3,AI3,AL3,AO3,AR3,AU3,AX3,BA3,BD3,BG3,BJ3,BM3,BP3,BS3,BV3,BY3,CB3,CE3,CH3,CK3,CN3,CQ3,CT3,CW3)</f>
        <v>0</v>
      </c>
      <c r="D232" s="60">
        <f t="shared" si="39"/>
        <v>0</v>
      </c>
      <c r="AB232" s="98"/>
      <c r="AC232" s="98"/>
      <c r="AD232" s="98"/>
    </row>
    <row r="233" spans="1:30">
      <c r="A233" s="99"/>
      <c r="B233" s="60" t="str">
        <f t="shared" si="38"/>
        <v>↑先にカタログの種類を選択して下さい。</v>
      </c>
      <c r="C233" s="60">
        <f t="shared" ref="C233:D233" si="40">CHOOSE($B$113,0,E4,H4,K4,N4,Q4,T4,W4,Z4,AC4,AF4,AI4,AL4,AO4,AR4,AU4,AX4,BA4,BD4,BG4,BJ4,BM4,BP4,BS4,BV4,BY4,CB4,CE4,CH4,CK4,CN4,CQ4,CT4,CW4)</f>
        <v>0</v>
      </c>
      <c r="D233" s="60">
        <f t="shared" si="40"/>
        <v>0</v>
      </c>
      <c r="AB233" s="98"/>
      <c r="AC233" s="98"/>
      <c r="AD233" s="98"/>
    </row>
    <row r="234" spans="1:30">
      <c r="A234" s="99"/>
      <c r="B234" s="60" t="str">
        <f t="shared" si="38"/>
        <v>↑先にカタログの種類を選択して下さい。</v>
      </c>
      <c r="C234" s="60">
        <f t="shared" ref="C234:D234" si="41">CHOOSE($B$113,0,E5,H5,K5,N5,Q5,T5,W5,Z5,AC5,AF5,AI5,AL5,AO5,AR5,AU5,AX5,BA5,BD5,BG5,BJ5,BM5,BP5,BS5,BV5,BY5,CB5,CE5,CH5,CK5,CN5,CQ5,CT5,CW5)</f>
        <v>0</v>
      </c>
      <c r="D234" s="60">
        <f t="shared" si="41"/>
        <v>0</v>
      </c>
      <c r="AB234" s="98"/>
      <c r="AC234" s="98"/>
      <c r="AD234" s="98"/>
    </row>
    <row r="235" spans="1:30">
      <c r="A235" s="99"/>
      <c r="B235" s="60" t="str">
        <f t="shared" si="38"/>
        <v>↑先にカタログの種類を選択して下さい。</v>
      </c>
      <c r="C235" s="60">
        <f t="shared" ref="C235:D235" si="42">CHOOSE($B$113,0,E6,H6,K6,N6,Q6,T6,W6,Z6,AC6,AF6,AI6,AL6,AO6,AR6,AU6,AX6,BA6,BD6,BG6,BJ6,BM6,BP6,BS6,BV6,BY6,CB6,CE6,CH6,CK6,CN6,CQ6,CT6,CW6)</f>
        <v>0</v>
      </c>
      <c r="D235" s="60">
        <f t="shared" si="42"/>
        <v>0</v>
      </c>
      <c r="AB235" s="98"/>
      <c r="AC235" s="98"/>
      <c r="AD235" s="98"/>
    </row>
    <row r="236" spans="1:30">
      <c r="A236" s="99"/>
      <c r="B236" s="60" t="str">
        <f t="shared" si="38"/>
        <v>↑先にカタログの種類を選択して下さい。</v>
      </c>
      <c r="C236" s="60">
        <f t="shared" ref="C236:D236" si="43">CHOOSE($B$113,0,E7,H7,K7,N7,Q7,T7,W7,Z7,AC7,AF7,AI7,AL7,AO7,AR7,AU7,AX7,BA7,BD7,BG7,BJ7,BM7,BP7,BS7,BV7,BY7,CB7,CE7,CH7,CK7,CN7,CQ7,CT7,CW7)</f>
        <v>0</v>
      </c>
      <c r="D236" s="60">
        <f t="shared" si="43"/>
        <v>0</v>
      </c>
      <c r="AB236" s="98"/>
      <c r="AC236" s="98"/>
      <c r="AD236" s="98"/>
    </row>
    <row r="237" spans="1:30">
      <c r="A237" s="99"/>
      <c r="B237" s="60" t="str">
        <f t="shared" si="38"/>
        <v>↑先にカタログの種類を選択して下さい。</v>
      </c>
      <c r="C237" s="60">
        <f t="shared" ref="C237:D237" si="44">CHOOSE($B$113,0,E8,H8,K8,N8,Q8,T8,W8,Z8,AC8,AF8,AI8,AL8,AO8,AR8,AU8,AX8,BA8,BD8,BG8,BJ8,BM8,BP8,BS8,BV8,BY8,CB8,CE8,CH8,CK8,CN8,CQ8,CT8,CW8)</f>
        <v>0</v>
      </c>
      <c r="D237" s="60">
        <f t="shared" si="44"/>
        <v>0</v>
      </c>
      <c r="AB237" s="98"/>
      <c r="AC237" s="98"/>
      <c r="AD237" s="98"/>
    </row>
    <row r="238" spans="1:30">
      <c r="A238" s="99"/>
      <c r="B238" s="60" t="str">
        <f t="shared" si="38"/>
        <v>↑先にカタログの種類を選択して下さい。</v>
      </c>
      <c r="C238" s="60">
        <f t="shared" ref="C238:D238" si="45">CHOOSE($B$113,0,E9,H9,K9,N9,Q9,T9,W9,Z9,AC9,AF9,AI9,AL9,AO9,AR9,AU9,AX9,BA9,BD9,BG9,BJ9,BM9,BP9,BS9,BV9,BY9,CB9,CE9,CH9,CK9,CN9,CQ9,CT9,CW9)</f>
        <v>0</v>
      </c>
      <c r="D238" s="60">
        <f t="shared" si="45"/>
        <v>0</v>
      </c>
      <c r="AB238" s="98"/>
      <c r="AC238" s="98"/>
      <c r="AD238" s="98"/>
    </row>
    <row r="239" spans="1:30">
      <c r="A239" s="99"/>
      <c r="B239" s="60" t="str">
        <f t="shared" si="38"/>
        <v>↑先にカタログの種類を選択して下さい。</v>
      </c>
      <c r="C239" s="60">
        <f t="shared" ref="C239:D239" si="46">CHOOSE($B$113,0,E10,H10,K10,N10,Q10,T10,W10,Z10,AC10,AF10,AI10,AL10,AO10,AR10,AU10,AX10,BA10,BD10,BG10,BJ10,BM10,BP10,BS10,BV10,BY10,CB10,CE10,CH10,CK10,CN10,CQ10,CT10,CW10)</f>
        <v>0</v>
      </c>
      <c r="D239" s="60">
        <f t="shared" si="46"/>
        <v>0</v>
      </c>
      <c r="AB239" s="98"/>
      <c r="AC239" s="98"/>
      <c r="AD239" s="98"/>
    </row>
    <row r="240" spans="1:30">
      <c r="A240" s="99"/>
      <c r="B240" s="60" t="str">
        <f t="shared" si="38"/>
        <v>↑先にカタログの種類を選択して下さい。</v>
      </c>
      <c r="C240" s="60">
        <f t="shared" ref="C240:D240" si="47">CHOOSE($B$113,0,E11,H11,K11,N11,Q11,T11,W11,Z11,AC11,AF11,AI11,AL11,AO11,AR11,AU11,AX11,BA11,BD11,BG11,BJ11,BM11,BP11,BS11,BV11,BY11,CB11,CE11,CH11,CK11,CN11,CQ11,CT11,CW11)</f>
        <v>0</v>
      </c>
      <c r="D240" s="60">
        <f t="shared" si="47"/>
        <v>0</v>
      </c>
      <c r="AB240" s="98"/>
      <c r="AC240" s="98"/>
      <c r="AD240" s="98"/>
    </row>
    <row r="241" spans="1:30">
      <c r="A241" s="99"/>
      <c r="B241" s="60" t="str">
        <f t="shared" si="38"/>
        <v>↑先にカタログの種類を選択して下さい。</v>
      </c>
      <c r="C241" s="60">
        <f t="shared" ref="C241:D241" si="48">CHOOSE($B$113,0,E12,H12,K12,N12,Q12,T12,W12,Z12,AC12,AF12,AI12,AL12,AO12,AR12,AU12,AX12,BA12,BD12,BG12,BJ12,BM12,BP12,BS12,BV12,BY12,CB12,CE12,CH12,CK12,CN12,CQ12,CT12,CW12)</f>
        <v>0</v>
      </c>
      <c r="D241" s="60">
        <f t="shared" si="48"/>
        <v>0</v>
      </c>
      <c r="AB241" s="98"/>
      <c r="AC241" s="98"/>
      <c r="AD241" s="98"/>
    </row>
    <row r="242" spans="1:30">
      <c r="A242" s="99"/>
      <c r="B242" s="60" t="str">
        <f t="shared" si="38"/>
        <v>↑先にカタログの種類を選択して下さい。</v>
      </c>
      <c r="C242" s="60">
        <f t="shared" ref="C242:D242" si="49">CHOOSE($B$113,0,E13,H13,K13,N13,Q13,T13,W13,Z13,AC13,AF13,AI13,AL13,AO13,AR13,AU13,AX13,BA13,BD13,BG13,BJ13,BM13,BP13,BS13,BV13,BY13,CB13,CE13,CH13,CK13,CN13,CQ13,CT13,CW13)</f>
        <v>0</v>
      </c>
      <c r="D242" s="60">
        <f t="shared" si="49"/>
        <v>0</v>
      </c>
      <c r="AB242" s="98"/>
      <c r="AC242" s="98"/>
      <c r="AD242" s="98"/>
    </row>
    <row r="243" spans="1:30">
      <c r="A243" s="99"/>
      <c r="B243" s="60" t="str">
        <f t="shared" si="38"/>
        <v>↑先にカタログの種類を選択して下さい。</v>
      </c>
      <c r="C243" s="60">
        <f t="shared" ref="C243:D243" si="50">CHOOSE($B$113,0,E14,H14,K14,N14,Q14,T14,W14,Z14,AC14,AF14,AI14,AL14,AO14,AR14,AU14,AX14,BA14,BD14,BG14,BJ14,BM14,BP14,BS14,BV14,BY14,CB14,CE14,CH14,CK14,CN14,CQ14,CT14,CW14)</f>
        <v>0</v>
      </c>
      <c r="D243" s="60">
        <f t="shared" si="50"/>
        <v>0</v>
      </c>
      <c r="AB243" s="98"/>
      <c r="AC243" s="98"/>
      <c r="AD243" s="98"/>
    </row>
    <row r="244" spans="1:30">
      <c r="A244" s="99"/>
      <c r="B244" s="60" t="str">
        <f t="shared" si="38"/>
        <v>↑先にカタログの種類を選択して下さい。</v>
      </c>
      <c r="C244" s="60">
        <f t="shared" ref="C244:D244" si="51">CHOOSE($B$113,0,E15,H15,K15,N15,Q15,T15,W15,Z15,AC15,AF15,AI15,AL15,AO15,AR15,AU15,AX15,BA15,BD15,BG15,BJ15,BM15,BP15,BS15,BV15,BY15,CB15,CE15,CH15,CK15,CN15,CQ15,CT15,CW15)</f>
        <v>0</v>
      </c>
      <c r="D244" s="60">
        <f t="shared" si="51"/>
        <v>0</v>
      </c>
      <c r="AB244" s="98"/>
      <c r="AC244" s="98"/>
      <c r="AD244" s="98"/>
    </row>
    <row r="245" spans="1:30">
      <c r="A245" s="99"/>
      <c r="B245" s="60" t="str">
        <f t="shared" si="38"/>
        <v>↑先にカタログの種類を選択して下さい。</v>
      </c>
      <c r="C245" s="60">
        <f t="shared" ref="C245:D245" si="52">CHOOSE($B$113,0,E16,H16,K16,N16,Q16,T16,W16,Z16,AC16,AF16,AI16,AL16,AO16,AR16,AU16,AX16,BA16,BD16,BG16,BJ16,BM16,BP16,BS16,BV16,BY16,CB16,CE16,CH16,CK16,CN16,CQ16,CT16,CW16)</f>
        <v>0</v>
      </c>
      <c r="D245" s="60">
        <f t="shared" si="52"/>
        <v>0</v>
      </c>
      <c r="AB245" s="98"/>
      <c r="AC245" s="98"/>
      <c r="AD245" s="98"/>
    </row>
    <row r="246" spans="1:30">
      <c r="A246" s="99"/>
      <c r="B246" s="60" t="str">
        <f t="shared" si="38"/>
        <v>↑先にカタログの種類を選択して下さい。</v>
      </c>
      <c r="C246" s="60">
        <f t="shared" ref="C246:D246" si="53">CHOOSE($B$113,0,E17,H17,K17,N17,Q17,T17,W17,Z17,AC17,AF17,AI17,AL17,AO17,AR17,AU17,AX17,BA17,BD17,BG17,BJ17,BM17,BP17,BS17,BV17,BY17,CB17,CE17,CH17,CK17,CN17,CQ17,CT17,CW17)</f>
        <v>0</v>
      </c>
      <c r="D246" s="60">
        <f t="shared" si="53"/>
        <v>0</v>
      </c>
      <c r="AB246" s="98"/>
      <c r="AC246" s="98"/>
      <c r="AD246" s="98"/>
    </row>
    <row r="247" spans="1:30">
      <c r="A247" s="99"/>
      <c r="B247" s="60" t="str">
        <f t="shared" si="38"/>
        <v>↑先にカタログの種類を選択して下さい。</v>
      </c>
      <c r="C247" s="60">
        <f t="shared" ref="C247:D247" si="54">CHOOSE($B$113,0,E18,H18,K18,N18,Q18,T18,W18,Z18,AC18,AF18,AI18,AL18,AO18,AR18,AU18,AX18,BA18,BD18,BG18,BJ18,BM18,BP18,BS18,BV18,BY18,CB18,CE18,CH18,CK18,CN18,CQ18,CT18,CW18)</f>
        <v>0</v>
      </c>
      <c r="D247" s="60">
        <f t="shared" si="54"/>
        <v>0</v>
      </c>
      <c r="AB247" s="98"/>
      <c r="AC247" s="98"/>
      <c r="AD247" s="98"/>
    </row>
    <row r="248" spans="1:30">
      <c r="A248" s="99"/>
      <c r="B248" s="60" t="str">
        <f t="shared" si="38"/>
        <v>↑先にカタログの種類を選択して下さい。</v>
      </c>
      <c r="C248" s="60">
        <f t="shared" ref="C248:D248" si="55">CHOOSE($B$113,0,E19,H19,K19,N19,Q19,T19,W19,Z19,AC19,AF19,AI19,AL19,AO19,AR19,AU19,AX19,BA19,BD19,BG19,BJ19,BM19,BP19,BS19,BV19,BY19,CB19,CE19,CH19,CK19,CN19,CQ19,CT19,CW19)</f>
        <v>0</v>
      </c>
      <c r="D248" s="60">
        <f t="shared" si="55"/>
        <v>0</v>
      </c>
      <c r="AB248" s="98"/>
      <c r="AC248" s="98"/>
      <c r="AD248" s="98"/>
    </row>
    <row r="249" spans="1:30">
      <c r="A249" s="99"/>
      <c r="B249" s="60" t="str">
        <f t="shared" si="38"/>
        <v>↑先にカタログの種類を選択して下さい。</v>
      </c>
      <c r="C249" s="60">
        <f t="shared" ref="C249:D249" si="56">CHOOSE($B$113,0,E20,H20,K20,N20,Q20,T20,W20,Z20,AC20,AF20,AI20,AL20,AO20,AR20,AU20,AX20,BA20,BD20,BG20,BJ20,BM20,BP20,BS20,BV20,BY20,CB20,CE20,CH20,CK20,CN20,CQ20,CT20,CW20)</f>
        <v>0</v>
      </c>
      <c r="D249" s="60">
        <f t="shared" si="56"/>
        <v>0</v>
      </c>
      <c r="AB249" s="98"/>
      <c r="AC249" s="98"/>
      <c r="AD249" s="98"/>
    </row>
    <row r="250" spans="1:30">
      <c r="A250" s="99"/>
      <c r="B250" s="60" t="str">
        <f t="shared" si="38"/>
        <v>↑先にカタログの種類を選択して下さい。</v>
      </c>
      <c r="C250" s="60">
        <f t="shared" ref="C250:D250" si="57">CHOOSE($B$113,0,E21,H21,K21,N21,Q21,T21,W21,Z21,AC21,AF21,AI21,AL21,AO21,AR21,AU21,AX21,BA21,BD21,BG21,BJ21,BM21,BP21,BS21,BV21,BY21,CB21,CE21,CH21,CK21,CN21,CQ21,CT21,CW21)</f>
        <v>0</v>
      </c>
      <c r="D250" s="60">
        <f t="shared" si="57"/>
        <v>0</v>
      </c>
      <c r="AB250" s="98"/>
      <c r="AC250" s="98"/>
      <c r="AD250" s="98"/>
    </row>
    <row r="251" spans="1:30">
      <c r="A251" s="99"/>
      <c r="B251" s="60" t="str">
        <f t="shared" si="38"/>
        <v>↑先にカタログの種類を選択して下さい。</v>
      </c>
      <c r="C251" s="60">
        <f t="shared" ref="C251:D251" si="58">CHOOSE($B$113,0,E22,H22,K22,N22,Q22,T22,W22,Z22,AC22,AF22,AI22,AL22,AO22,AR22,AU22,AX22,BA22,BD22,BG22,BJ22,BM22,BP22,BS22,BV22,BY22,CB22,CE22,CH22,CK22,CN22,CQ22,CT22,CW22)</f>
        <v>0</v>
      </c>
      <c r="D251" s="60">
        <f t="shared" si="58"/>
        <v>0</v>
      </c>
      <c r="AB251" s="98"/>
      <c r="AC251" s="98"/>
      <c r="AD251" s="98"/>
    </row>
    <row r="252" spans="1:30">
      <c r="A252" s="99"/>
      <c r="B252" s="60" t="str">
        <f t="shared" si="38"/>
        <v>↑先にカタログの種類を選択して下さい。</v>
      </c>
      <c r="C252" s="60">
        <f t="shared" ref="C252:D252" si="59">CHOOSE($B$113,0,E23,H23,K23,N23,Q23,T23,W23,Z23,AC23,AF23,AI23,AL23,AO23,AR23,AU23,AX23,BA23,BD23,BG23,BJ23,BM23,BP23,BS23,BV23,BY23,CB23,CE23,CH23,CK23,CN23,CQ23,CT23,CW23)</f>
        <v>0</v>
      </c>
      <c r="D252" s="60">
        <f t="shared" si="59"/>
        <v>0</v>
      </c>
      <c r="AB252" s="98"/>
      <c r="AC252" s="98"/>
      <c r="AD252" s="98"/>
    </row>
    <row r="253" spans="1:30">
      <c r="A253" s="99"/>
      <c r="B253" s="60" t="str">
        <f t="shared" si="38"/>
        <v>↑先にカタログの種類を選択して下さい。</v>
      </c>
      <c r="C253" s="60">
        <f t="shared" ref="C253:D253" si="60">CHOOSE($B$113,0,E24,H24,K24,N24,Q24,T24,W24,Z24,AC24,AF24,AI24,AL24,AO24,AR24,AU24,AX24,BA24,BD24,BG24,BJ24,BM24,BP24,BS24,BV24,BY24,CB24,CE24,CH24,CK24,CN24,CQ24,CT24,CW24)</f>
        <v>0</v>
      </c>
      <c r="D253" s="60">
        <f t="shared" si="60"/>
        <v>0</v>
      </c>
      <c r="AB253" s="98"/>
      <c r="AC253" s="98"/>
      <c r="AD253" s="98"/>
    </row>
    <row r="254" spans="1:30">
      <c r="A254" s="99"/>
      <c r="B254" s="60" t="str">
        <f t="shared" si="38"/>
        <v>↑先にカタログの種類を選択して下さい。</v>
      </c>
      <c r="C254" s="60">
        <f t="shared" ref="C254:D254" si="61">CHOOSE($B$113,0,E25,H25,K25,N25,Q25,T25,W25,Z25,AC25,AF25,AI25,AL25,AO25,AR25,AU25,AX25,BA25,BD25,BG25,BJ25,BM25,BP25,BS25,BV25,BY25,CB25,CE25,CH25,CK25,CN25,CQ25,CT25,CW25)</f>
        <v>0</v>
      </c>
      <c r="D254" s="60">
        <f t="shared" si="61"/>
        <v>0</v>
      </c>
      <c r="AB254" s="98"/>
      <c r="AC254" s="98"/>
      <c r="AD254" s="98"/>
    </row>
    <row r="255" spans="1:30">
      <c r="A255" s="99"/>
      <c r="B255" s="60" t="str">
        <f t="shared" si="38"/>
        <v>↑先にカタログの種類を選択して下さい。</v>
      </c>
      <c r="C255" s="60">
        <f t="shared" ref="C255:D255" si="62">CHOOSE($B$113,0,E26,H26,K26,N26,Q26,T26,W26,Z26,AC26,AF26,AI26,AL26,AO26,AR26,AU26,AX26,BA26,BD26,BG26,BJ26,BM26,BP26,BS26,BV26,BY26,CB26,CE26,CH26,CK26,CN26,CQ26,CT26,CW26)</f>
        <v>0</v>
      </c>
      <c r="D255" s="60">
        <f t="shared" si="62"/>
        <v>0</v>
      </c>
      <c r="AB255" s="98"/>
      <c r="AC255" s="98"/>
      <c r="AD255" s="98"/>
    </row>
    <row r="256" spans="1:30">
      <c r="A256" s="99"/>
      <c r="B256" s="60" t="str">
        <f t="shared" si="38"/>
        <v>↑先にカタログの種類を選択して下さい。</v>
      </c>
      <c r="C256" s="60">
        <f t="shared" ref="C256:D256" si="63">CHOOSE($B$113,0,E27,H27,K27,N27,Q27,T27,W27,Z27,AC27,AF27,AI27,AL27,AO27,AR27,AU27,AX27,BA27,BD27,BG27,BJ27,BM27,BP27,BS27,BV27,BY27,CB27,CE27,CH27,CK27,CN27,CQ27,CT27,CW27)</f>
        <v>0</v>
      </c>
      <c r="D256" s="60">
        <f t="shared" si="63"/>
        <v>0</v>
      </c>
      <c r="AB256" s="98"/>
      <c r="AC256" s="98"/>
      <c r="AD256" s="98"/>
    </row>
    <row r="257" spans="1:30">
      <c r="A257" s="99"/>
      <c r="B257" s="60" t="str">
        <f t="shared" si="38"/>
        <v>↑先にカタログの種類を選択して下さい。</v>
      </c>
      <c r="C257" s="60">
        <f t="shared" ref="C257:D257" si="64">CHOOSE($B$113,0,E28,H28,K28,N28,Q28,T28,W28,Z28,AC28,AF28,AI28,AL28,AO28,AR28,AU28,AX28,BA28,BD28,BG28,BJ28,BM28,BP28,BS28,BV28,BY28,CB28,CE28,CH28,CK28,CN28,CQ28,CT28,CW28)</f>
        <v>0</v>
      </c>
      <c r="D257" s="60">
        <f t="shared" si="64"/>
        <v>0</v>
      </c>
      <c r="AB257" s="98"/>
      <c r="AC257" s="98"/>
      <c r="AD257" s="98"/>
    </row>
    <row r="258" spans="1:30">
      <c r="A258" s="99"/>
      <c r="B258" s="60" t="str">
        <f t="shared" si="38"/>
        <v>↑先にカタログの種類を選択して下さい。</v>
      </c>
      <c r="C258" s="60">
        <f t="shared" ref="C258:D258" si="65">CHOOSE($B$113,0,E29,H29,K29,N29,Q29,T29,W29,Z29,AC29,AF29,AI29,AL29,AO29,AR29,AU29,AX29,BA29,BD29,BG29,BJ29,BM29,BP29,BS29,BV29,BY29,CB29,CE29,CH29,CK29,CN29,CQ29,CT29,CW29)</f>
        <v>0</v>
      </c>
      <c r="D258" s="60">
        <f t="shared" si="65"/>
        <v>0</v>
      </c>
      <c r="AB258" s="98"/>
      <c r="AC258" s="98"/>
      <c r="AD258" s="98"/>
    </row>
    <row r="259" spans="1:30">
      <c r="A259" s="99"/>
      <c r="B259" s="60"/>
      <c r="C259" s="60"/>
      <c r="D259" s="60"/>
      <c r="AB259" s="98"/>
      <c r="AC259" s="98"/>
      <c r="AD259" s="98"/>
    </row>
    <row r="260" spans="1:30">
      <c r="A260" s="99"/>
      <c r="B260" s="60"/>
      <c r="C260" s="60"/>
      <c r="D260" s="60"/>
      <c r="AB260" s="98"/>
      <c r="AC260" s="98"/>
      <c r="AD260" s="98"/>
    </row>
    <row r="261" spans="1:30">
      <c r="A261" s="99">
        <v>4</v>
      </c>
      <c r="B261" s="60" t="str">
        <f>CHOOSE($B$114,"↑先にカタログの種類を選択して下さい。",D2,G2,J2,M2,P2,S2,V2,Y2,AB2,AE2,AH2,AK2,AN2,AQ2,AT2,AW2,AZ2,BC2,BF2,BI2,BL2,BO2,BR2,BU2,BX2,CA2,CD2,CG2,CJ2,CM2,CP2,CS2,CV2)</f>
        <v>↑先にカタログの種類を選択して下さい。</v>
      </c>
      <c r="C261" s="60">
        <f>CHOOSE($B$114,0,E2,H2,K2,N2,Q2,T2,W2,Z2,AC2,AF2,AI2,AL2,AO2,AR2,AU2,AX2,BA2,BD2,BG2,BJ2,BM2,BP2,BS2,BV2,BY2,CB2,CE2,CH2,CK2,CN2,CQ2,CT2,CW2)</f>
        <v>0</v>
      </c>
      <c r="D261" s="60">
        <f>CHOOSE($B$114,0,F2,I2,L2,O2,R2,U2,X2,AA2,AD2,AG2,AJ2,AM2,AP2,AS2,AV2,AY2,BB2,BE2,BH2,BK2,BN2,BQ2,BT2,BW2,BZ2,CC2,CF2,CI2,CL2,CO2,CR2,CU2,CX2)</f>
        <v>0</v>
      </c>
      <c r="AB261" s="98"/>
      <c r="AC261" s="98"/>
      <c r="AD261" s="98"/>
    </row>
    <row r="262" spans="1:30">
      <c r="A262" s="99"/>
      <c r="B262" s="60" t="str">
        <f t="shared" ref="B262:B288" si="66">CHOOSE($B$114,"↑先にカタログの種類を選択して下さい。",D3,G3,J3,M3,P3,S3,V3,Y3,AB3,AE3,AH3,AK3,AN3,AQ3,AT3,AW3,AZ3,BC3,BF3,BI3,BL3,BO3,BR3,BU3,BX3,CA3,CD3,CG3,CJ3,CM3,CP3,CS3,CV3)</f>
        <v>↑先にカタログの種類を選択して下さい。</v>
      </c>
      <c r="C262" s="60">
        <f t="shared" ref="C262:D262" si="67">CHOOSE($B$114,0,E3,H3,K3,N3,Q3,T3,W3,Z3,AC3,AF3,AI3,AL3,AO3,AR3,AU3,AX3,BA3,BD3,BG3,BJ3,BM3,BP3,BS3,BV3,BY3,CB3,CE3,CH3,CK3,CN3,CQ3,CT3,CW3)</f>
        <v>0</v>
      </c>
      <c r="D262" s="60">
        <f t="shared" si="67"/>
        <v>0</v>
      </c>
      <c r="AB262" s="98"/>
      <c r="AC262" s="98"/>
      <c r="AD262" s="98"/>
    </row>
    <row r="263" spans="1:30">
      <c r="A263" s="99"/>
      <c r="B263" s="60" t="str">
        <f t="shared" si="66"/>
        <v>↑先にカタログの種類を選択して下さい。</v>
      </c>
      <c r="C263" s="60">
        <f t="shared" ref="C263:D263" si="68">CHOOSE($B$114,0,E4,H4,K4,N4,Q4,T4,W4,Z4,AC4,AF4,AI4,AL4,AO4,AR4,AU4,AX4,BA4,BD4,BG4,BJ4,BM4,BP4,BS4,BV4,BY4,CB4,CE4,CH4,CK4,CN4,CQ4,CT4,CW4)</f>
        <v>0</v>
      </c>
      <c r="D263" s="60">
        <f t="shared" si="68"/>
        <v>0</v>
      </c>
      <c r="AB263" s="98"/>
      <c r="AC263" s="98"/>
      <c r="AD263" s="98"/>
    </row>
    <row r="264" spans="1:30">
      <c r="A264" s="99"/>
      <c r="B264" s="60" t="str">
        <f t="shared" si="66"/>
        <v>↑先にカタログの種類を選択して下さい。</v>
      </c>
      <c r="C264" s="60">
        <f t="shared" ref="C264:D264" si="69">CHOOSE($B$114,0,E5,H5,K5,N5,Q5,T5,W5,Z5,AC5,AF5,AI5,AL5,AO5,AR5,AU5,AX5,BA5,BD5,BG5,BJ5,BM5,BP5,BS5,BV5,BY5,CB5,CE5,CH5,CK5,CN5,CQ5,CT5,CW5)</f>
        <v>0</v>
      </c>
      <c r="D264" s="60">
        <f t="shared" si="69"/>
        <v>0</v>
      </c>
      <c r="AB264" s="98"/>
      <c r="AC264" s="98"/>
      <c r="AD264" s="98"/>
    </row>
    <row r="265" spans="1:30">
      <c r="A265" s="99"/>
      <c r="B265" s="60" t="str">
        <f t="shared" si="66"/>
        <v>↑先にカタログの種類を選択して下さい。</v>
      </c>
      <c r="C265" s="60">
        <f t="shared" ref="C265:D265" si="70">CHOOSE($B$114,0,E6,H6,K6,N6,Q6,T6,W6,Z6,AC6,AF6,AI6,AL6,AO6,AR6,AU6,AX6,BA6,BD6,BG6,BJ6,BM6,BP6,BS6,BV6,BY6,CB6,CE6,CH6,CK6,CN6,CQ6,CT6,CW6)</f>
        <v>0</v>
      </c>
      <c r="D265" s="60">
        <f t="shared" si="70"/>
        <v>0</v>
      </c>
      <c r="AB265" s="98"/>
      <c r="AC265" s="98"/>
      <c r="AD265" s="98"/>
    </row>
    <row r="266" spans="1:30">
      <c r="A266" s="99"/>
      <c r="B266" s="60" t="str">
        <f t="shared" si="66"/>
        <v>↑先にカタログの種類を選択して下さい。</v>
      </c>
      <c r="C266" s="60">
        <f t="shared" ref="C266:D266" si="71">CHOOSE($B$114,0,E7,H7,K7,N7,Q7,T7,W7,Z7,AC7,AF7,AI7,AL7,AO7,AR7,AU7,AX7,BA7,BD7,BG7,BJ7,BM7,BP7,BS7,BV7,BY7,CB7,CE7,CH7,CK7,CN7,CQ7,CT7,CW7)</f>
        <v>0</v>
      </c>
      <c r="D266" s="60">
        <f t="shared" si="71"/>
        <v>0</v>
      </c>
      <c r="AB266" s="98"/>
      <c r="AC266" s="98"/>
      <c r="AD266" s="98"/>
    </row>
    <row r="267" spans="1:30">
      <c r="A267" s="99"/>
      <c r="B267" s="60" t="str">
        <f t="shared" si="66"/>
        <v>↑先にカタログの種類を選択して下さい。</v>
      </c>
      <c r="C267" s="60">
        <f t="shared" ref="C267:D267" si="72">CHOOSE($B$114,0,E8,H8,K8,N8,Q8,T8,W8,Z8,AC8,AF8,AI8,AL8,AO8,AR8,AU8,AX8,BA8,BD8,BG8,BJ8,BM8,BP8,BS8,BV8,BY8,CB8,CE8,CH8,CK8,CN8,CQ8,CT8,CW8)</f>
        <v>0</v>
      </c>
      <c r="D267" s="60">
        <f t="shared" si="72"/>
        <v>0</v>
      </c>
      <c r="AB267" s="98"/>
      <c r="AC267" s="98"/>
      <c r="AD267" s="98"/>
    </row>
    <row r="268" spans="1:30">
      <c r="A268" s="99"/>
      <c r="B268" s="60" t="str">
        <f t="shared" si="66"/>
        <v>↑先にカタログの種類を選択して下さい。</v>
      </c>
      <c r="C268" s="60">
        <f t="shared" ref="C268:D268" si="73">CHOOSE($B$114,0,E9,H9,K9,N9,Q9,T9,W9,Z9,AC9,AF9,AI9,AL9,AO9,AR9,AU9,AX9,BA9,BD9,BG9,BJ9,BM9,BP9,BS9,BV9,BY9,CB9,CE9,CH9,CK9,CN9,CQ9,CT9,CW9)</f>
        <v>0</v>
      </c>
      <c r="D268" s="60">
        <f t="shared" si="73"/>
        <v>0</v>
      </c>
      <c r="AB268" s="98"/>
      <c r="AC268" s="98"/>
      <c r="AD268" s="98"/>
    </row>
    <row r="269" spans="1:30">
      <c r="A269" s="99"/>
      <c r="B269" s="60" t="str">
        <f t="shared" si="66"/>
        <v>↑先にカタログの種類を選択して下さい。</v>
      </c>
      <c r="C269" s="60">
        <f t="shared" ref="C269:D269" si="74">CHOOSE($B$114,0,E10,H10,K10,N10,Q10,T10,W10,Z10,AC10,AF10,AI10,AL10,AO10,AR10,AU10,AX10,BA10,BD10,BG10,BJ10,BM10,BP10,BS10,BV10,BY10,CB10,CE10,CH10,CK10,CN10,CQ10,CT10,CW10)</f>
        <v>0</v>
      </c>
      <c r="D269" s="60">
        <f t="shared" si="74"/>
        <v>0</v>
      </c>
      <c r="AB269" s="98"/>
      <c r="AC269" s="98"/>
      <c r="AD269" s="98"/>
    </row>
    <row r="270" spans="1:30">
      <c r="A270" s="99"/>
      <c r="B270" s="60" t="str">
        <f t="shared" si="66"/>
        <v>↑先にカタログの種類を選択して下さい。</v>
      </c>
      <c r="C270" s="60">
        <f t="shared" ref="C270:D270" si="75">CHOOSE($B$114,0,E11,H11,K11,N11,Q11,T11,W11,Z11,AC11,AF11,AI11,AL11,AO11,AR11,AU11,AX11,BA11,BD11,BG11,BJ11,BM11,BP11,BS11,BV11,BY11,CB11,CE11,CH11,CK11,CN11,CQ11,CT11,CW11)</f>
        <v>0</v>
      </c>
      <c r="D270" s="60">
        <f t="shared" si="75"/>
        <v>0</v>
      </c>
      <c r="AB270" s="98"/>
      <c r="AC270" s="98"/>
      <c r="AD270" s="98"/>
    </row>
    <row r="271" spans="1:30">
      <c r="A271" s="99"/>
      <c r="B271" s="60" t="str">
        <f t="shared" si="66"/>
        <v>↑先にカタログの種類を選択して下さい。</v>
      </c>
      <c r="C271" s="60">
        <f t="shared" ref="C271:D271" si="76">CHOOSE($B$114,0,E12,H12,K12,N12,Q12,T12,W12,Z12,AC12,AF12,AI12,AL12,AO12,AR12,AU12,AX12,BA12,BD12,BG12,BJ12,BM12,BP12,BS12,BV12,BY12,CB12,CE12,CH12,CK12,CN12,CQ12,CT12,CW12)</f>
        <v>0</v>
      </c>
      <c r="D271" s="60">
        <f t="shared" si="76"/>
        <v>0</v>
      </c>
      <c r="AB271" s="98"/>
      <c r="AC271" s="98"/>
      <c r="AD271" s="98"/>
    </row>
    <row r="272" spans="1:30">
      <c r="A272" s="99"/>
      <c r="B272" s="60" t="str">
        <f t="shared" si="66"/>
        <v>↑先にカタログの種類を選択して下さい。</v>
      </c>
      <c r="C272" s="60">
        <f t="shared" ref="C272:D272" si="77">CHOOSE($B$114,0,E13,H13,K13,N13,Q13,T13,W13,Z13,AC13,AF13,AI13,AL13,AO13,AR13,AU13,AX13,BA13,BD13,BG13,BJ13,BM13,BP13,BS13,BV13,BY13,CB13,CE13,CH13,CK13,CN13,CQ13,CT13,CW13)</f>
        <v>0</v>
      </c>
      <c r="D272" s="60">
        <f t="shared" si="77"/>
        <v>0</v>
      </c>
      <c r="AB272" s="98"/>
      <c r="AC272" s="98"/>
      <c r="AD272" s="98"/>
    </row>
    <row r="273" spans="1:30">
      <c r="A273" s="99"/>
      <c r="B273" s="60" t="str">
        <f t="shared" si="66"/>
        <v>↑先にカタログの種類を選択して下さい。</v>
      </c>
      <c r="C273" s="60">
        <f t="shared" ref="C273:D273" si="78">CHOOSE($B$114,0,E14,H14,K14,N14,Q14,T14,W14,Z14,AC14,AF14,AI14,AL14,AO14,AR14,AU14,AX14,BA14,BD14,BG14,BJ14,BM14,BP14,BS14,BV14,BY14,CB14,CE14,CH14,CK14,CN14,CQ14,CT14,CW14)</f>
        <v>0</v>
      </c>
      <c r="D273" s="60">
        <f t="shared" si="78"/>
        <v>0</v>
      </c>
      <c r="AB273" s="98"/>
      <c r="AC273" s="98"/>
      <c r="AD273" s="98"/>
    </row>
    <row r="274" spans="1:30">
      <c r="A274" s="99"/>
      <c r="B274" s="60" t="str">
        <f t="shared" si="66"/>
        <v>↑先にカタログの種類を選択して下さい。</v>
      </c>
      <c r="C274" s="60">
        <f t="shared" ref="C274:D274" si="79">CHOOSE($B$114,0,E15,H15,K15,N15,Q15,T15,W15,Z15,AC15,AF15,AI15,AL15,AO15,AR15,AU15,AX15,BA15,BD15,BG15,BJ15,BM15,BP15,BS15,BV15,BY15,CB15,CE15,CH15,CK15,CN15,CQ15,CT15,CW15)</f>
        <v>0</v>
      </c>
      <c r="D274" s="60">
        <f t="shared" si="79"/>
        <v>0</v>
      </c>
      <c r="AB274" s="98"/>
      <c r="AC274" s="98"/>
      <c r="AD274" s="98"/>
    </row>
    <row r="275" spans="1:30">
      <c r="A275" s="99"/>
      <c r="B275" s="60" t="str">
        <f t="shared" si="66"/>
        <v>↑先にカタログの種類を選択して下さい。</v>
      </c>
      <c r="C275" s="60">
        <f t="shared" ref="C275:D275" si="80">CHOOSE($B$114,0,E16,H16,K16,N16,Q16,T16,W16,Z16,AC16,AF16,AI16,AL16,AO16,AR16,AU16,AX16,BA16,BD16,BG16,BJ16,BM16,BP16,BS16,BV16,BY16,CB16,CE16,CH16,CK16,CN16,CQ16,CT16,CW16)</f>
        <v>0</v>
      </c>
      <c r="D275" s="60">
        <f t="shared" si="80"/>
        <v>0</v>
      </c>
      <c r="AB275" s="98"/>
      <c r="AC275" s="98"/>
      <c r="AD275" s="98"/>
    </row>
    <row r="276" spans="1:30">
      <c r="A276" s="99"/>
      <c r="B276" s="60" t="str">
        <f t="shared" si="66"/>
        <v>↑先にカタログの種類を選択して下さい。</v>
      </c>
      <c r="C276" s="60">
        <f t="shared" ref="C276:D276" si="81">CHOOSE($B$114,0,E17,H17,K17,N17,Q17,T17,W17,Z17,AC17,AF17,AI17,AL17,AO17,AR17,AU17,AX17,BA17,BD17,BG17,BJ17,BM17,BP17,BS17,BV17,BY17,CB17,CE17,CH17,CK17,CN17,CQ17,CT17,CW17)</f>
        <v>0</v>
      </c>
      <c r="D276" s="60">
        <f t="shared" si="81"/>
        <v>0</v>
      </c>
      <c r="AB276" s="98"/>
      <c r="AC276" s="98"/>
      <c r="AD276" s="98"/>
    </row>
    <row r="277" spans="1:30">
      <c r="A277" s="99"/>
      <c r="B277" s="60" t="str">
        <f t="shared" si="66"/>
        <v>↑先にカタログの種類を選択して下さい。</v>
      </c>
      <c r="C277" s="60">
        <f t="shared" ref="C277:D277" si="82">CHOOSE($B$114,0,E18,H18,K18,N18,Q18,T18,W18,Z18,AC18,AF18,AI18,AL18,AO18,AR18,AU18,AX18,BA18,BD18,BG18,BJ18,BM18,BP18,BS18,BV18,BY18,CB18,CE18,CH18,CK18,CN18,CQ18,CT18,CW18)</f>
        <v>0</v>
      </c>
      <c r="D277" s="60">
        <f t="shared" si="82"/>
        <v>0</v>
      </c>
      <c r="AB277" s="98"/>
      <c r="AC277" s="98"/>
      <c r="AD277" s="98"/>
    </row>
    <row r="278" spans="1:30">
      <c r="A278" s="99"/>
      <c r="B278" s="60" t="str">
        <f t="shared" si="66"/>
        <v>↑先にカタログの種類を選択して下さい。</v>
      </c>
      <c r="C278" s="60">
        <f t="shared" ref="C278:D278" si="83">CHOOSE($B$114,0,E19,H19,K19,N19,Q19,T19,W19,Z19,AC19,AF19,AI19,AL19,AO19,AR19,AU19,AX19,BA19,BD19,BG19,BJ19,BM19,BP19,BS19,BV19,BY19,CB19,CE19,CH19,CK19,CN19,CQ19,CT19,CW19)</f>
        <v>0</v>
      </c>
      <c r="D278" s="60">
        <f t="shared" si="83"/>
        <v>0</v>
      </c>
      <c r="AB278" s="98"/>
      <c r="AC278" s="98"/>
      <c r="AD278" s="98"/>
    </row>
    <row r="279" spans="1:30">
      <c r="A279" s="99"/>
      <c r="B279" s="60" t="str">
        <f t="shared" si="66"/>
        <v>↑先にカタログの種類を選択して下さい。</v>
      </c>
      <c r="C279" s="60">
        <f t="shared" ref="C279:D279" si="84">CHOOSE($B$114,0,E20,H20,K20,N20,Q20,T20,W20,Z20,AC20,AF20,AI20,AL20,AO20,AR20,AU20,AX20,BA20,BD20,BG20,BJ20,BM20,BP20,BS20,BV20,BY20,CB20,CE20,CH20,CK20,CN20,CQ20,CT20,CW20)</f>
        <v>0</v>
      </c>
      <c r="D279" s="60">
        <f t="shared" si="84"/>
        <v>0</v>
      </c>
      <c r="AB279" s="98"/>
      <c r="AC279" s="98"/>
      <c r="AD279" s="98"/>
    </row>
    <row r="280" spans="1:30">
      <c r="A280" s="99"/>
      <c r="B280" s="60" t="str">
        <f t="shared" si="66"/>
        <v>↑先にカタログの種類を選択して下さい。</v>
      </c>
      <c r="C280" s="60">
        <f t="shared" ref="C280:D280" si="85">CHOOSE($B$114,0,E21,H21,K21,N21,Q21,T21,W21,Z21,AC21,AF21,AI21,AL21,AO21,AR21,AU21,AX21,BA21,BD21,BG21,BJ21,BM21,BP21,BS21,BV21,BY21,CB21,CE21,CH21,CK21,CN21,CQ21,CT21,CW21)</f>
        <v>0</v>
      </c>
      <c r="D280" s="60">
        <f t="shared" si="85"/>
        <v>0</v>
      </c>
      <c r="AB280" s="98"/>
      <c r="AC280" s="98"/>
      <c r="AD280" s="98"/>
    </row>
    <row r="281" spans="1:30">
      <c r="A281" s="99"/>
      <c r="B281" s="60" t="str">
        <f t="shared" si="66"/>
        <v>↑先にカタログの種類を選択して下さい。</v>
      </c>
      <c r="C281" s="60">
        <f t="shared" ref="C281:D281" si="86">CHOOSE($B$114,0,E22,H22,K22,N22,Q22,T22,W22,Z22,AC22,AF22,AI22,AL22,AO22,AR22,AU22,AX22,BA22,BD22,BG22,BJ22,BM22,BP22,BS22,BV22,BY22,CB22,CE22,CH22,CK22,CN22,CQ22,CT22,CW22)</f>
        <v>0</v>
      </c>
      <c r="D281" s="60">
        <f t="shared" si="86"/>
        <v>0</v>
      </c>
      <c r="AB281" s="98"/>
      <c r="AC281" s="98"/>
      <c r="AD281" s="98"/>
    </row>
    <row r="282" spans="1:30">
      <c r="A282" s="99"/>
      <c r="B282" s="60" t="str">
        <f t="shared" si="66"/>
        <v>↑先にカタログの種類を選択して下さい。</v>
      </c>
      <c r="C282" s="60">
        <f t="shared" ref="C282:D282" si="87">CHOOSE($B$114,0,E23,H23,K23,N23,Q23,T23,W23,Z23,AC23,AF23,AI23,AL23,AO23,AR23,AU23,AX23,BA23,BD23,BG23,BJ23,BM23,BP23,BS23,BV23,BY23,CB23,CE23,CH23,CK23,CN23,CQ23,CT23,CW23)</f>
        <v>0</v>
      </c>
      <c r="D282" s="60">
        <f t="shared" si="87"/>
        <v>0</v>
      </c>
      <c r="AB282" s="98"/>
      <c r="AC282" s="98"/>
      <c r="AD282" s="98"/>
    </row>
    <row r="283" spans="1:30">
      <c r="A283" s="99"/>
      <c r="B283" s="60" t="str">
        <f t="shared" si="66"/>
        <v>↑先にカタログの種類を選択して下さい。</v>
      </c>
      <c r="C283" s="60">
        <f t="shared" ref="C283:D283" si="88">CHOOSE($B$114,0,E24,H24,K24,N24,Q24,T24,W24,Z24,AC24,AF24,AI24,AL24,AO24,AR24,AU24,AX24,BA24,BD24,BG24,BJ24,BM24,BP24,BS24,BV24,BY24,CB24,CE24,CH24,CK24,CN24,CQ24,CT24,CW24)</f>
        <v>0</v>
      </c>
      <c r="D283" s="60">
        <f t="shared" si="88"/>
        <v>0</v>
      </c>
      <c r="AB283" s="98"/>
      <c r="AC283" s="98"/>
      <c r="AD283" s="98"/>
    </row>
    <row r="284" spans="1:30">
      <c r="A284" s="99"/>
      <c r="B284" s="60" t="str">
        <f t="shared" si="66"/>
        <v>↑先にカタログの種類を選択して下さい。</v>
      </c>
      <c r="C284" s="60">
        <f t="shared" ref="C284:D284" si="89">CHOOSE($B$114,0,E25,H25,K25,N25,Q25,T25,W25,Z25,AC25,AF25,AI25,AL25,AO25,AR25,AU25,AX25,BA25,BD25,BG25,BJ25,BM25,BP25,BS25,BV25,BY25,CB25,CE25,CH25,CK25,CN25,CQ25,CT25,CW25)</f>
        <v>0</v>
      </c>
      <c r="D284" s="60">
        <f t="shared" si="89"/>
        <v>0</v>
      </c>
      <c r="AB284" s="98"/>
      <c r="AC284" s="98"/>
      <c r="AD284" s="98"/>
    </row>
    <row r="285" spans="1:30">
      <c r="A285" s="99"/>
      <c r="B285" s="60" t="str">
        <f t="shared" si="66"/>
        <v>↑先にカタログの種類を選択して下さい。</v>
      </c>
      <c r="C285" s="60">
        <f t="shared" ref="C285:D285" si="90">CHOOSE($B$114,0,E26,H26,K26,N26,Q26,T26,W26,Z26,AC26,AF26,AI26,AL26,AO26,AR26,AU26,AX26,BA26,BD26,BG26,BJ26,BM26,BP26,BS26,BV26,BY26,CB26,CE26,CH26,CK26,CN26,CQ26,CT26,CW26)</f>
        <v>0</v>
      </c>
      <c r="D285" s="60">
        <f t="shared" si="90"/>
        <v>0</v>
      </c>
      <c r="AB285" s="98"/>
      <c r="AC285" s="98"/>
      <c r="AD285" s="98"/>
    </row>
    <row r="286" spans="1:30">
      <c r="A286" s="99"/>
      <c r="B286" s="60" t="str">
        <f t="shared" si="66"/>
        <v>↑先にカタログの種類を選択して下さい。</v>
      </c>
      <c r="C286" s="60">
        <f t="shared" ref="C286:D286" si="91">CHOOSE($B$114,0,E27,H27,K27,N27,Q27,T27,W27,Z27,AC27,AF27,AI27,AL27,AO27,AR27,AU27,AX27,BA27,BD27,BG27,BJ27,BM27,BP27,BS27,BV27,BY27,CB27,CE27,CH27,CK27,CN27,CQ27,CT27,CW27)</f>
        <v>0</v>
      </c>
      <c r="D286" s="60">
        <f t="shared" si="91"/>
        <v>0</v>
      </c>
      <c r="AB286" s="98"/>
      <c r="AC286" s="98"/>
      <c r="AD286" s="98"/>
    </row>
    <row r="287" spans="1:30">
      <c r="A287" s="99"/>
      <c r="B287" s="60" t="str">
        <f t="shared" si="66"/>
        <v>↑先にカタログの種類を選択して下さい。</v>
      </c>
      <c r="C287" s="60">
        <f t="shared" ref="C287:D287" si="92">CHOOSE($B$114,0,E28,H28,K28,N28,Q28,T28,W28,Z28,AC28,AF28,AI28,AL28,AO28,AR28,AU28,AX28,BA28,BD28,BG28,BJ28,BM28,BP28,BS28,BV28,BY28,CB28,CE28,CH28,CK28,CN28,CQ28,CT28,CW28)</f>
        <v>0</v>
      </c>
      <c r="D287" s="60">
        <f t="shared" si="92"/>
        <v>0</v>
      </c>
      <c r="AB287" s="98"/>
      <c r="AC287" s="98"/>
      <c r="AD287" s="98"/>
    </row>
    <row r="288" spans="1:30">
      <c r="A288" s="99"/>
      <c r="B288" s="60" t="str">
        <f t="shared" si="66"/>
        <v>↑先にカタログの種類を選択して下さい。</v>
      </c>
      <c r="C288" s="60">
        <f t="shared" ref="C288:D288" si="93">CHOOSE($B$114,0,E29,H29,K29,N29,Q29,T29,W29,Z29,AC29,AF29,AI29,AL29,AO29,AR29,AU29,AX29,BA29,BD29,BG29,BJ29,BM29,BP29,BS29,BV29,BY29,CB29,CE29,CH29,CK29,CN29,CQ29,CT29,CW29)</f>
        <v>0</v>
      </c>
      <c r="D288" s="60">
        <f t="shared" si="93"/>
        <v>0</v>
      </c>
      <c r="AB288" s="98"/>
      <c r="AC288" s="98"/>
      <c r="AD288" s="98"/>
    </row>
    <row r="289" spans="1:30">
      <c r="A289" s="99"/>
      <c r="B289" s="60"/>
      <c r="C289" s="60"/>
      <c r="D289" s="60"/>
      <c r="AB289" s="98"/>
      <c r="AC289" s="98"/>
      <c r="AD289" s="98"/>
    </row>
    <row r="290" spans="1:30">
      <c r="A290" s="99"/>
      <c r="B290" s="60"/>
      <c r="C290" s="60"/>
      <c r="D290" s="60"/>
      <c r="AB290" s="98"/>
      <c r="AC290" s="98"/>
      <c r="AD290" s="98"/>
    </row>
    <row r="291" spans="1:30">
      <c r="A291" s="99">
        <v>5</v>
      </c>
      <c r="B291" s="60" t="str">
        <f>CHOOSE($B$115,"↑先にカタログの種類を選択して下さい。",D2,G2,J2,M2,P2,S2,V2,Y2,AB2,AE2,AH2,AK2,AN2,AQ2,AT2,AW2,AZ2,BC2,BF2,BI2,BL2,BO2,BR2,BU2,BX2,CA2,CD2,CG2,CJ2,CM2,CP2,CS2,CV2)</f>
        <v>↑先にカタログの種類を選択して下さい。</v>
      </c>
      <c r="C291" s="60">
        <f>CHOOSE($B$115,0,E2,H2,K2,N2,Q2,T2,W2,Z2,AC2,AF2,AI2,AL2,AO2,AR2,AU2,AX2,BA2,BD2,BG2,BJ2,BM2,BP2,BS2,BV2,BY2,CB2,CE2,CH2,CK2,CN2,CQ2,CT2,CW2)</f>
        <v>0</v>
      </c>
      <c r="D291" s="60">
        <f>CHOOSE($B$115,0,F2,I2,L2,O2,R2,U2,X2,AA2,AD2,AG2,AJ2,AM2,AP2,AS2,AV2,AY2,BB2,BE2,BH2,BK2,BN2,BQ2,BT2,BW2,BZ2,CC2,CF2,CI2,CL2,CO2,CR2,CU2,CX2)</f>
        <v>0</v>
      </c>
      <c r="AB291" s="98"/>
      <c r="AC291" s="98"/>
      <c r="AD291" s="98"/>
    </row>
    <row r="292" spans="1:30">
      <c r="A292" s="99"/>
      <c r="B292" s="60" t="str">
        <f t="shared" ref="B292:B318" si="94">CHOOSE($B$115,"↑先にカタログの種類を選択して下さい。",D3,G3,J3,M3,P3,S3,V3,Y3,AB3,AE3,AH3,AK3,AN3,AQ3,AT3,AW3,AZ3,BC3,BF3,BI3,BL3,BO3,BR3,BU3,BX3,CA3,CD3,CG3,CJ3,CM3,CP3,CS3,CV3)</f>
        <v>↑先にカタログの種類を選択して下さい。</v>
      </c>
      <c r="C292" s="60">
        <f t="shared" ref="C292:D292" si="95">CHOOSE($B$115,0,E3,H3,K3,N3,Q3,T3,W3,Z3,AC3,AF3,AI3,AL3,AO3,AR3,AU3,AX3,BA3,BD3,BG3,BJ3,BM3,BP3,BS3,BV3,BY3,CB3,CE3,CH3,CK3,CN3,CQ3,CT3,CW3)</f>
        <v>0</v>
      </c>
      <c r="D292" s="60">
        <f t="shared" si="95"/>
        <v>0</v>
      </c>
      <c r="AB292" s="98"/>
      <c r="AC292" s="98"/>
      <c r="AD292" s="98"/>
    </row>
    <row r="293" spans="1:30">
      <c r="A293" s="99"/>
      <c r="B293" s="60" t="str">
        <f t="shared" si="94"/>
        <v>↑先にカタログの種類を選択して下さい。</v>
      </c>
      <c r="C293" s="60">
        <f t="shared" ref="C293:D293" si="96">CHOOSE($B$115,0,E4,H4,K4,N4,Q4,T4,W4,Z4,AC4,AF4,AI4,AL4,AO4,AR4,AU4,AX4,BA4,BD4,BG4,BJ4,BM4,BP4,BS4,BV4,BY4,CB4,CE4,CH4,CK4,CN4,CQ4,CT4,CW4)</f>
        <v>0</v>
      </c>
      <c r="D293" s="60">
        <f t="shared" si="96"/>
        <v>0</v>
      </c>
      <c r="AB293" s="98"/>
      <c r="AC293" s="98"/>
      <c r="AD293" s="98"/>
    </row>
    <row r="294" spans="1:30">
      <c r="A294" s="99"/>
      <c r="B294" s="60" t="str">
        <f t="shared" si="94"/>
        <v>↑先にカタログの種類を選択して下さい。</v>
      </c>
      <c r="C294" s="60">
        <f t="shared" ref="C294:D294" si="97">CHOOSE($B$115,0,E5,H5,K5,N5,Q5,T5,W5,Z5,AC5,AF5,AI5,AL5,AO5,AR5,AU5,AX5,BA5,BD5,BG5,BJ5,BM5,BP5,BS5,BV5,BY5,CB5,CE5,CH5,CK5,CN5,CQ5,CT5,CW5)</f>
        <v>0</v>
      </c>
      <c r="D294" s="60">
        <f t="shared" si="97"/>
        <v>0</v>
      </c>
      <c r="AB294" s="98"/>
      <c r="AC294" s="98"/>
      <c r="AD294" s="98"/>
    </row>
    <row r="295" spans="1:30">
      <c r="A295" s="99"/>
      <c r="B295" s="60" t="str">
        <f t="shared" si="94"/>
        <v>↑先にカタログの種類を選択して下さい。</v>
      </c>
      <c r="C295" s="60">
        <f t="shared" ref="C295:D295" si="98">CHOOSE($B$115,0,E6,H6,K6,N6,Q6,T6,W6,Z6,AC6,AF6,AI6,AL6,AO6,AR6,AU6,AX6,BA6,BD6,BG6,BJ6,BM6,BP6,BS6,BV6,BY6,CB6,CE6,CH6,CK6,CN6,CQ6,CT6,CW6)</f>
        <v>0</v>
      </c>
      <c r="D295" s="60">
        <f t="shared" si="98"/>
        <v>0</v>
      </c>
      <c r="AB295" s="98"/>
      <c r="AC295" s="98"/>
      <c r="AD295" s="98"/>
    </row>
    <row r="296" spans="1:30">
      <c r="A296" s="99"/>
      <c r="B296" s="60" t="str">
        <f t="shared" si="94"/>
        <v>↑先にカタログの種類を選択して下さい。</v>
      </c>
      <c r="C296" s="60">
        <f t="shared" ref="C296:D296" si="99">CHOOSE($B$115,0,E7,H7,K7,N7,Q7,T7,W7,Z7,AC7,AF7,AI7,AL7,AO7,AR7,AU7,AX7,BA7,BD7,BG7,BJ7,BM7,BP7,BS7,BV7,BY7,CB7,CE7,CH7,CK7,CN7,CQ7,CT7,CW7)</f>
        <v>0</v>
      </c>
      <c r="D296" s="60">
        <f t="shared" si="99"/>
        <v>0</v>
      </c>
      <c r="AB296" s="98"/>
      <c r="AC296" s="98"/>
      <c r="AD296" s="98"/>
    </row>
    <row r="297" spans="1:30">
      <c r="A297" s="99"/>
      <c r="B297" s="60" t="str">
        <f t="shared" si="94"/>
        <v>↑先にカタログの種類を選択して下さい。</v>
      </c>
      <c r="C297" s="60">
        <f t="shared" ref="C297:D297" si="100">CHOOSE($B$115,0,E8,H8,K8,N8,Q8,T8,W8,Z8,AC8,AF8,AI8,AL8,AO8,AR8,AU8,AX8,BA8,BD8,BG8,BJ8,BM8,BP8,BS8,BV8,BY8,CB8,CE8,CH8,CK8,CN8,CQ8,CT8,CW8)</f>
        <v>0</v>
      </c>
      <c r="D297" s="60">
        <f t="shared" si="100"/>
        <v>0</v>
      </c>
      <c r="AB297" s="98"/>
      <c r="AC297" s="98"/>
      <c r="AD297" s="98"/>
    </row>
    <row r="298" spans="1:30">
      <c r="A298" s="99"/>
      <c r="B298" s="60" t="str">
        <f t="shared" si="94"/>
        <v>↑先にカタログの種類を選択して下さい。</v>
      </c>
      <c r="C298" s="60">
        <f t="shared" ref="C298:D298" si="101">CHOOSE($B$115,0,E9,H9,K9,N9,Q9,T9,W9,Z9,AC9,AF9,AI9,AL9,AO9,AR9,AU9,AX9,BA9,BD9,BG9,BJ9,BM9,BP9,BS9,BV9,BY9,CB9,CE9,CH9,CK9,CN9,CQ9,CT9,CW9)</f>
        <v>0</v>
      </c>
      <c r="D298" s="60">
        <f t="shared" si="101"/>
        <v>0</v>
      </c>
      <c r="AB298" s="98"/>
      <c r="AC298" s="98"/>
      <c r="AD298" s="98"/>
    </row>
    <row r="299" spans="1:30">
      <c r="A299" s="99"/>
      <c r="B299" s="60" t="str">
        <f t="shared" si="94"/>
        <v>↑先にカタログの種類を選択して下さい。</v>
      </c>
      <c r="C299" s="60">
        <f t="shared" ref="C299:D299" si="102">CHOOSE($B$115,0,E10,H10,K10,N10,Q10,T10,W10,Z10,AC10,AF10,AI10,AL10,AO10,AR10,AU10,AX10,BA10,BD10,BG10,BJ10,BM10,BP10,BS10,BV10,BY10,CB10,CE10,CH10,CK10,CN10,CQ10,CT10,CW10)</f>
        <v>0</v>
      </c>
      <c r="D299" s="60">
        <f t="shared" si="102"/>
        <v>0</v>
      </c>
      <c r="AB299" s="98"/>
      <c r="AC299" s="98"/>
      <c r="AD299" s="98"/>
    </row>
    <row r="300" spans="1:30">
      <c r="A300" s="99"/>
      <c r="B300" s="60" t="str">
        <f t="shared" si="94"/>
        <v>↑先にカタログの種類を選択して下さい。</v>
      </c>
      <c r="C300" s="60">
        <f t="shared" ref="C300:D300" si="103">CHOOSE($B$115,0,E11,H11,K11,N11,Q11,T11,W11,Z11,AC11,AF11,AI11,AL11,AO11,AR11,AU11,AX11,BA11,BD11,BG11,BJ11,BM11,BP11,BS11,BV11,BY11,CB11,CE11,CH11,CK11,CN11,CQ11,CT11,CW11)</f>
        <v>0</v>
      </c>
      <c r="D300" s="60">
        <f t="shared" si="103"/>
        <v>0</v>
      </c>
      <c r="AB300" s="98"/>
      <c r="AC300" s="98"/>
      <c r="AD300" s="98"/>
    </row>
    <row r="301" spans="1:30">
      <c r="A301" s="99"/>
      <c r="B301" s="60" t="str">
        <f t="shared" si="94"/>
        <v>↑先にカタログの種類を選択して下さい。</v>
      </c>
      <c r="C301" s="60">
        <f t="shared" ref="C301:D301" si="104">CHOOSE($B$115,0,E12,H12,K12,N12,Q12,T12,W12,Z12,AC12,AF12,AI12,AL12,AO12,AR12,AU12,AX12,BA12,BD12,BG12,BJ12,BM12,BP12,BS12,BV12,BY12,CB12,CE12,CH12,CK12,CN12,CQ12,CT12,CW12)</f>
        <v>0</v>
      </c>
      <c r="D301" s="60">
        <f t="shared" si="104"/>
        <v>0</v>
      </c>
      <c r="AB301" s="98"/>
      <c r="AC301" s="98"/>
      <c r="AD301" s="98"/>
    </row>
    <row r="302" spans="1:30">
      <c r="A302" s="99"/>
      <c r="B302" s="60" t="str">
        <f t="shared" si="94"/>
        <v>↑先にカタログの種類を選択して下さい。</v>
      </c>
      <c r="C302" s="60">
        <f t="shared" ref="C302:D302" si="105">CHOOSE($B$115,0,E13,H13,K13,N13,Q13,T13,W13,Z13,AC13,AF13,AI13,AL13,AO13,AR13,AU13,AX13,BA13,BD13,BG13,BJ13,BM13,BP13,BS13,BV13,BY13,CB13,CE13,CH13,CK13,CN13,CQ13,CT13,CW13)</f>
        <v>0</v>
      </c>
      <c r="D302" s="60">
        <f t="shared" si="105"/>
        <v>0</v>
      </c>
      <c r="AB302" s="98"/>
      <c r="AC302" s="98"/>
      <c r="AD302" s="98"/>
    </row>
    <row r="303" spans="1:30">
      <c r="A303" s="99"/>
      <c r="B303" s="60" t="str">
        <f t="shared" si="94"/>
        <v>↑先にカタログの種類を選択して下さい。</v>
      </c>
      <c r="C303" s="60">
        <f t="shared" ref="C303:D303" si="106">CHOOSE($B$115,0,E14,H14,K14,N14,Q14,T14,W14,Z14,AC14,AF14,AI14,AL14,AO14,AR14,AU14,AX14,BA14,BD14,BG14,BJ14,BM14,BP14,BS14,BV14,BY14,CB14,CE14,CH14,CK14,CN14,CQ14,CT14,CW14)</f>
        <v>0</v>
      </c>
      <c r="D303" s="60">
        <f t="shared" si="106"/>
        <v>0</v>
      </c>
      <c r="AB303" s="98"/>
      <c r="AC303" s="98"/>
      <c r="AD303" s="98"/>
    </row>
    <row r="304" spans="1:30">
      <c r="A304" s="99"/>
      <c r="B304" s="60" t="str">
        <f t="shared" si="94"/>
        <v>↑先にカタログの種類を選択して下さい。</v>
      </c>
      <c r="C304" s="60">
        <f t="shared" ref="C304:D304" si="107">CHOOSE($B$115,0,E15,H15,K15,N15,Q15,T15,W15,Z15,AC15,AF15,AI15,AL15,AO15,AR15,AU15,AX15,BA15,BD15,BG15,BJ15,BM15,BP15,BS15,BV15,BY15,CB15,CE15,CH15,CK15,CN15,CQ15,CT15,CW15)</f>
        <v>0</v>
      </c>
      <c r="D304" s="60">
        <f t="shared" si="107"/>
        <v>0</v>
      </c>
      <c r="AB304" s="98"/>
      <c r="AC304" s="98"/>
      <c r="AD304" s="98"/>
    </row>
    <row r="305" spans="1:30">
      <c r="A305" s="99"/>
      <c r="B305" s="60" t="str">
        <f t="shared" si="94"/>
        <v>↑先にカタログの種類を選択して下さい。</v>
      </c>
      <c r="C305" s="60">
        <f t="shared" ref="C305:D305" si="108">CHOOSE($B$115,0,E16,H16,K16,N16,Q16,T16,W16,Z16,AC16,AF16,AI16,AL16,AO16,AR16,AU16,AX16,BA16,BD16,BG16,BJ16,BM16,BP16,BS16,BV16,BY16,CB16,CE16,CH16,CK16,CN16,CQ16,CT16,CW16)</f>
        <v>0</v>
      </c>
      <c r="D305" s="60">
        <f t="shared" si="108"/>
        <v>0</v>
      </c>
      <c r="AB305" s="98"/>
      <c r="AC305" s="98"/>
      <c r="AD305" s="98"/>
    </row>
    <row r="306" spans="1:30">
      <c r="A306" s="99"/>
      <c r="B306" s="60" t="str">
        <f t="shared" si="94"/>
        <v>↑先にカタログの種類を選択して下さい。</v>
      </c>
      <c r="C306" s="60">
        <f t="shared" ref="C306:D306" si="109">CHOOSE($B$115,0,E17,H17,K17,N17,Q17,T17,W17,Z17,AC17,AF17,AI17,AL17,AO17,AR17,AU17,AX17,BA17,BD17,BG17,BJ17,BM17,BP17,BS17,BV17,BY17,CB17,CE17,CH17,CK17,CN17,CQ17,CT17,CW17)</f>
        <v>0</v>
      </c>
      <c r="D306" s="60">
        <f t="shared" si="109"/>
        <v>0</v>
      </c>
      <c r="AB306" s="98"/>
      <c r="AC306" s="98"/>
      <c r="AD306" s="98"/>
    </row>
    <row r="307" spans="1:30">
      <c r="A307" s="99"/>
      <c r="B307" s="60" t="str">
        <f t="shared" si="94"/>
        <v>↑先にカタログの種類を選択して下さい。</v>
      </c>
      <c r="C307" s="60">
        <f t="shared" ref="C307:D307" si="110">CHOOSE($B$115,0,E18,H18,K18,N18,Q18,T18,W18,Z18,AC18,AF18,AI18,AL18,AO18,AR18,AU18,AX18,BA18,BD18,BG18,BJ18,BM18,BP18,BS18,BV18,BY18,CB18,CE18,CH18,CK18,CN18,CQ18,CT18,CW18)</f>
        <v>0</v>
      </c>
      <c r="D307" s="60">
        <f t="shared" si="110"/>
        <v>0</v>
      </c>
      <c r="AB307" s="98"/>
      <c r="AC307" s="98"/>
      <c r="AD307" s="98"/>
    </row>
    <row r="308" spans="1:30">
      <c r="A308" s="99"/>
      <c r="B308" s="60" t="str">
        <f t="shared" si="94"/>
        <v>↑先にカタログの種類を選択して下さい。</v>
      </c>
      <c r="C308" s="60">
        <f t="shared" ref="C308:D308" si="111">CHOOSE($B$115,0,E19,H19,K19,N19,Q19,T19,W19,Z19,AC19,AF19,AI19,AL19,AO19,AR19,AU19,AX19,BA19,BD19,BG19,BJ19,BM19,BP19,BS19,BV19,BY19,CB19,CE19,CH19,CK19,CN19,CQ19,CT19,CW19)</f>
        <v>0</v>
      </c>
      <c r="D308" s="60">
        <f t="shared" si="111"/>
        <v>0</v>
      </c>
      <c r="AB308" s="98"/>
      <c r="AC308" s="98"/>
      <c r="AD308" s="98"/>
    </row>
    <row r="309" spans="1:30">
      <c r="A309" s="99"/>
      <c r="B309" s="60" t="str">
        <f t="shared" si="94"/>
        <v>↑先にカタログの種類を選択して下さい。</v>
      </c>
      <c r="C309" s="60">
        <f t="shared" ref="C309:D309" si="112">CHOOSE($B$115,0,E20,H20,K20,N20,Q20,T20,W20,Z20,AC20,AF20,AI20,AL20,AO20,AR20,AU20,AX20,BA20,BD20,BG20,BJ20,BM20,BP20,BS20,BV20,BY20,CB20,CE20,CH20,CK20,CN20,CQ20,CT20,CW20)</f>
        <v>0</v>
      </c>
      <c r="D309" s="60">
        <f t="shared" si="112"/>
        <v>0</v>
      </c>
      <c r="AB309" s="98"/>
      <c r="AC309" s="98"/>
      <c r="AD309" s="98"/>
    </row>
    <row r="310" spans="1:30">
      <c r="A310" s="99"/>
      <c r="B310" s="60" t="str">
        <f t="shared" si="94"/>
        <v>↑先にカタログの種類を選択して下さい。</v>
      </c>
      <c r="C310" s="60">
        <f t="shared" ref="C310:D310" si="113">CHOOSE($B$115,0,E21,H21,K21,N21,Q21,T21,W21,Z21,AC21,AF21,AI21,AL21,AO21,AR21,AU21,AX21,BA21,BD21,BG21,BJ21,BM21,BP21,BS21,BV21,BY21,CB21,CE21,CH21,CK21,CN21,CQ21,CT21,CW21)</f>
        <v>0</v>
      </c>
      <c r="D310" s="60">
        <f t="shared" si="113"/>
        <v>0</v>
      </c>
      <c r="AB310" s="98"/>
      <c r="AC310" s="98"/>
      <c r="AD310" s="98"/>
    </row>
    <row r="311" spans="1:30">
      <c r="A311" s="99"/>
      <c r="B311" s="60" t="str">
        <f t="shared" si="94"/>
        <v>↑先にカタログの種類を選択して下さい。</v>
      </c>
      <c r="C311" s="60">
        <f t="shared" ref="C311:D311" si="114">CHOOSE($B$115,0,E22,H22,K22,N22,Q22,T22,W22,Z22,AC22,AF22,AI22,AL22,AO22,AR22,AU22,AX22,BA22,BD22,BG22,BJ22,BM22,BP22,BS22,BV22,BY22,CB22,CE22,CH22,CK22,CN22,CQ22,CT22,CW22)</f>
        <v>0</v>
      </c>
      <c r="D311" s="60">
        <f t="shared" si="114"/>
        <v>0</v>
      </c>
      <c r="AB311" s="98"/>
      <c r="AC311" s="98"/>
      <c r="AD311" s="98"/>
    </row>
    <row r="312" spans="1:30">
      <c r="A312" s="99"/>
      <c r="B312" s="60" t="str">
        <f t="shared" si="94"/>
        <v>↑先にカタログの種類を選択して下さい。</v>
      </c>
      <c r="C312" s="60">
        <f t="shared" ref="C312:D312" si="115">CHOOSE($B$115,0,E23,H23,K23,N23,Q23,T23,W23,Z23,AC23,AF23,AI23,AL23,AO23,AR23,AU23,AX23,BA23,BD23,BG23,BJ23,BM23,BP23,BS23,BV23,BY23,CB23,CE23,CH23,CK23,CN23,CQ23,CT23,CW23)</f>
        <v>0</v>
      </c>
      <c r="D312" s="60">
        <f t="shared" si="115"/>
        <v>0</v>
      </c>
      <c r="AB312" s="98"/>
      <c r="AC312" s="98"/>
      <c r="AD312" s="98"/>
    </row>
    <row r="313" spans="1:30">
      <c r="A313" s="99"/>
      <c r="B313" s="60" t="str">
        <f t="shared" si="94"/>
        <v>↑先にカタログの種類を選択して下さい。</v>
      </c>
      <c r="C313" s="60">
        <f t="shared" ref="C313:D313" si="116">CHOOSE($B$115,0,E24,H24,K24,N24,Q24,T24,W24,Z24,AC24,AF24,AI24,AL24,AO24,AR24,AU24,AX24,BA24,BD24,BG24,BJ24,BM24,BP24,BS24,BV24,BY24,CB24,CE24,CH24,CK24,CN24,CQ24,CT24,CW24)</f>
        <v>0</v>
      </c>
      <c r="D313" s="60">
        <f t="shared" si="116"/>
        <v>0</v>
      </c>
      <c r="AB313" s="98"/>
      <c r="AC313" s="98"/>
      <c r="AD313" s="98"/>
    </row>
    <row r="314" spans="1:30">
      <c r="A314" s="99"/>
      <c r="B314" s="60" t="str">
        <f t="shared" si="94"/>
        <v>↑先にカタログの種類を選択して下さい。</v>
      </c>
      <c r="C314" s="60">
        <f t="shared" ref="C314:D314" si="117">CHOOSE($B$115,0,E25,H25,K25,N25,Q25,T25,W25,Z25,AC25,AF25,AI25,AL25,AO25,AR25,AU25,AX25,BA25,BD25,BG25,BJ25,BM25,BP25,BS25,BV25,BY25,CB25,CE25,CH25,CK25,CN25,CQ25,CT25,CW25)</f>
        <v>0</v>
      </c>
      <c r="D314" s="60">
        <f t="shared" si="117"/>
        <v>0</v>
      </c>
      <c r="AB314" s="98"/>
      <c r="AC314" s="98"/>
      <c r="AD314" s="98"/>
    </row>
    <row r="315" spans="1:30">
      <c r="A315" s="99"/>
      <c r="B315" s="60" t="str">
        <f t="shared" si="94"/>
        <v>↑先にカタログの種類を選択して下さい。</v>
      </c>
      <c r="C315" s="60">
        <f t="shared" ref="C315:D315" si="118">CHOOSE($B$115,0,E26,H26,K26,N26,Q26,T26,W26,Z26,AC26,AF26,AI26,AL26,AO26,AR26,AU26,AX26,BA26,BD26,BG26,BJ26,BM26,BP26,BS26,BV26,BY26,CB26,CE26,CH26,CK26,CN26,CQ26,CT26,CW26)</f>
        <v>0</v>
      </c>
      <c r="D315" s="60">
        <f t="shared" si="118"/>
        <v>0</v>
      </c>
      <c r="AB315" s="98"/>
      <c r="AC315" s="98"/>
      <c r="AD315" s="98"/>
    </row>
    <row r="316" spans="1:30">
      <c r="A316" s="99"/>
      <c r="B316" s="60" t="str">
        <f t="shared" si="94"/>
        <v>↑先にカタログの種類を選択して下さい。</v>
      </c>
      <c r="C316" s="60">
        <f t="shared" ref="C316:D316" si="119">CHOOSE($B$115,0,E27,H27,K27,N27,Q27,T27,W27,Z27,AC27,AF27,AI27,AL27,AO27,AR27,AU27,AX27,BA27,BD27,BG27,BJ27,BM27,BP27,BS27,BV27,BY27,CB27,CE27,CH27,CK27,CN27,CQ27,CT27,CW27)</f>
        <v>0</v>
      </c>
      <c r="D316" s="60">
        <f t="shared" si="119"/>
        <v>0</v>
      </c>
      <c r="AB316" s="98"/>
      <c r="AC316" s="98"/>
      <c r="AD316" s="98"/>
    </row>
    <row r="317" spans="1:30">
      <c r="A317" s="99"/>
      <c r="B317" s="60" t="str">
        <f t="shared" si="94"/>
        <v>↑先にカタログの種類を選択して下さい。</v>
      </c>
      <c r="C317" s="60">
        <f t="shared" ref="C317:D317" si="120">CHOOSE($B$115,0,E28,H28,K28,N28,Q28,T28,W28,Z28,AC28,AF28,AI28,AL28,AO28,AR28,AU28,AX28,BA28,BD28,BG28,BJ28,BM28,BP28,BS28,BV28,BY28,CB28,CE28,CH28,CK28,CN28,CQ28,CT28,CW28)</f>
        <v>0</v>
      </c>
      <c r="D317" s="60">
        <f t="shared" si="120"/>
        <v>0</v>
      </c>
      <c r="AB317" s="98"/>
      <c r="AC317" s="98"/>
      <c r="AD317" s="98"/>
    </row>
    <row r="318" spans="1:30">
      <c r="A318" s="99"/>
      <c r="B318" s="60" t="str">
        <f t="shared" si="94"/>
        <v>↑先にカタログの種類を選択して下さい。</v>
      </c>
      <c r="C318" s="60">
        <f t="shared" ref="C318:D318" si="121">CHOOSE($B$115,0,E29,H29,K29,N29,Q29,T29,W29,Z29,AC29,AF29,AI29,AL29,AO29,AR29,AU29,AX29,BA29,BD29,BG29,BJ29,BM29,BP29,BS29,BV29,BY29,CB29,CE29,CH29,CK29,CN29,CQ29,CT29,CW29)</f>
        <v>0</v>
      </c>
      <c r="D318" s="60">
        <f t="shared" si="121"/>
        <v>0</v>
      </c>
      <c r="AB318" s="98"/>
      <c r="AC318" s="98"/>
      <c r="AD318" s="98"/>
    </row>
    <row r="319" spans="1:30">
      <c r="A319" s="99"/>
      <c r="B319" s="60"/>
      <c r="C319" s="60"/>
      <c r="D319" s="60"/>
      <c r="AB319" s="98"/>
      <c r="AC319" s="98"/>
      <c r="AD319" s="98"/>
    </row>
    <row r="320" spans="1:30">
      <c r="A320" s="99"/>
      <c r="B320" s="60"/>
      <c r="C320" s="60"/>
      <c r="D320" s="60"/>
      <c r="AB320" s="98"/>
      <c r="AC320" s="98"/>
      <c r="AD320" s="98"/>
    </row>
    <row r="321" spans="1:30">
      <c r="A321" s="99">
        <v>6</v>
      </c>
      <c r="B321" s="60" t="str">
        <f>CHOOSE($B$116,"↑先にカタログの種類を選択して下さい。",D2,G2,J2,M2,P2,S2,V2,Y2,AB2,AE2,AH2,AK2,AN2,AQ2,AT2,AW2,AZ2,BC2,BF2,BI2,BL2,BO2,BR2,BU2,BX2,CA2,CD2,CG2,CJ2,CM2,CP2,CS2,CV2)</f>
        <v>↑先にカタログの種類を選択して下さい。</v>
      </c>
      <c r="C321" s="60">
        <f>CHOOSE($B$116,0,E2,H2,K2,N2,Q2,T2,W2,Z2,AC2,AF2,AI2,AL2,AO2,AR2,AU2,AX2,BA2,BD2,BG2,BJ2,BM2,BP2,BS2,BV2,BY2,CB2,CE2,CH2,CK2,CN2,CQ2,CT2,CW2)</f>
        <v>0</v>
      </c>
      <c r="D321" s="60">
        <f>CHOOSE($B$116,0,F2,I2,L2,O2,R2,U2,X2,AA2,AD2,AG2,AJ2,AM2,AP2,AS2,AV2,AY2,BB2,BE2,BH2,BK2,BN2,BQ2,BT2,BW2,BZ2,CC2,CF2,CI2,CL2,CO2,CR2,CU2,CX2)</f>
        <v>0</v>
      </c>
      <c r="AB321" s="98"/>
      <c r="AC321" s="98"/>
      <c r="AD321" s="98"/>
    </row>
    <row r="322" spans="1:30">
      <c r="A322" s="99"/>
      <c r="B322" s="60" t="str">
        <f t="shared" ref="B322:B348" si="122">CHOOSE($B$116,"↑先にカタログの種類を選択して下さい。",D3,G3,J3,M3,P3,S3,V3,Y3,AB3,AE3,AH3,AK3,AN3,AQ3,AT3,AW3,AZ3,BC3,BF3,BI3,BL3,BO3,BR3,BU3,BX3,CA3,CD3,CG3,CJ3,CM3,CP3,CS3,CV3)</f>
        <v>↑先にカタログの種類を選択して下さい。</v>
      </c>
      <c r="C322" s="60">
        <f t="shared" ref="C322:D322" si="123">CHOOSE($B$116,0,E3,H3,K3,N3,Q3,T3,W3,Z3,AC3,AF3,AI3,AL3,AO3,AR3,AU3,AX3,BA3,BD3,BG3,BJ3,BM3,BP3,BS3,BV3,BY3,CB3,CE3,CH3,CK3,CN3,CQ3,CT3,CW3)</f>
        <v>0</v>
      </c>
      <c r="D322" s="60">
        <f t="shared" si="123"/>
        <v>0</v>
      </c>
      <c r="AB322" s="98"/>
      <c r="AC322" s="98"/>
      <c r="AD322" s="98"/>
    </row>
    <row r="323" spans="1:30">
      <c r="A323" s="99"/>
      <c r="B323" s="60" t="str">
        <f t="shared" si="122"/>
        <v>↑先にカタログの種類を選択して下さい。</v>
      </c>
      <c r="C323" s="60">
        <f t="shared" ref="C323:D323" si="124">CHOOSE($B$116,0,E4,H4,K4,N4,Q4,T4,W4,Z4,AC4,AF4,AI4,AL4,AO4,AR4,AU4,AX4,BA4,BD4,BG4,BJ4,BM4,BP4,BS4,BV4,BY4,CB4,CE4,CH4,CK4,CN4,CQ4,CT4,CW4)</f>
        <v>0</v>
      </c>
      <c r="D323" s="60">
        <f t="shared" si="124"/>
        <v>0</v>
      </c>
      <c r="AB323" s="98"/>
      <c r="AC323" s="98"/>
      <c r="AD323" s="98"/>
    </row>
    <row r="324" spans="1:30">
      <c r="A324" s="99"/>
      <c r="B324" s="60" t="str">
        <f t="shared" si="122"/>
        <v>↑先にカタログの種類を選択して下さい。</v>
      </c>
      <c r="C324" s="60">
        <f t="shared" ref="C324:D324" si="125">CHOOSE($B$116,0,E5,H5,K5,N5,Q5,T5,W5,Z5,AC5,AF5,AI5,AL5,AO5,AR5,AU5,AX5,BA5,BD5,BG5,BJ5,BM5,BP5,BS5,BV5,BY5,CB5,CE5,CH5,CK5,CN5,CQ5,CT5,CW5)</f>
        <v>0</v>
      </c>
      <c r="D324" s="60">
        <f t="shared" si="125"/>
        <v>0</v>
      </c>
      <c r="AB324" s="98"/>
      <c r="AC324" s="98"/>
      <c r="AD324" s="98"/>
    </row>
    <row r="325" spans="1:30">
      <c r="A325" s="99"/>
      <c r="B325" s="60" t="str">
        <f t="shared" si="122"/>
        <v>↑先にカタログの種類を選択して下さい。</v>
      </c>
      <c r="C325" s="60">
        <f t="shared" ref="C325:D325" si="126">CHOOSE($B$116,0,E6,H6,K6,N6,Q6,T6,W6,Z6,AC6,AF6,AI6,AL6,AO6,AR6,AU6,AX6,BA6,BD6,BG6,BJ6,BM6,BP6,BS6,BV6,BY6,CB6,CE6,CH6,CK6,CN6,CQ6,CT6,CW6)</f>
        <v>0</v>
      </c>
      <c r="D325" s="60">
        <f t="shared" si="126"/>
        <v>0</v>
      </c>
      <c r="AB325" s="98"/>
      <c r="AC325" s="98"/>
      <c r="AD325" s="98"/>
    </row>
    <row r="326" spans="1:30">
      <c r="A326" s="99"/>
      <c r="B326" s="60" t="str">
        <f t="shared" si="122"/>
        <v>↑先にカタログの種類を選択して下さい。</v>
      </c>
      <c r="C326" s="60">
        <f t="shared" ref="C326:D326" si="127">CHOOSE($B$116,0,E7,H7,K7,N7,Q7,T7,W7,Z7,AC7,AF7,AI7,AL7,AO7,AR7,AU7,AX7,BA7,BD7,BG7,BJ7,BM7,BP7,BS7,BV7,BY7,CB7,CE7,CH7,CK7,CN7,CQ7,CT7,CW7)</f>
        <v>0</v>
      </c>
      <c r="D326" s="60">
        <f t="shared" si="127"/>
        <v>0</v>
      </c>
      <c r="AB326" s="98"/>
      <c r="AC326" s="98"/>
      <c r="AD326" s="98"/>
    </row>
    <row r="327" spans="1:30">
      <c r="A327" s="99"/>
      <c r="B327" s="60" t="str">
        <f t="shared" si="122"/>
        <v>↑先にカタログの種類を選択して下さい。</v>
      </c>
      <c r="C327" s="60">
        <f t="shared" ref="C327:D327" si="128">CHOOSE($B$116,0,E8,H8,K8,N8,Q8,T8,W8,Z8,AC8,AF8,AI8,AL8,AO8,AR8,AU8,AX8,BA8,BD8,BG8,BJ8,BM8,BP8,BS8,BV8,BY8,CB8,CE8,CH8,CK8,CN8,CQ8,CT8,CW8)</f>
        <v>0</v>
      </c>
      <c r="D327" s="60">
        <f t="shared" si="128"/>
        <v>0</v>
      </c>
      <c r="AB327" s="98"/>
      <c r="AC327" s="98"/>
      <c r="AD327" s="98"/>
    </row>
    <row r="328" spans="1:30">
      <c r="A328" s="99"/>
      <c r="B328" s="60" t="str">
        <f t="shared" si="122"/>
        <v>↑先にカタログの種類を選択して下さい。</v>
      </c>
      <c r="C328" s="60">
        <f t="shared" ref="C328:D328" si="129">CHOOSE($B$116,0,E9,H9,K9,N9,Q9,T9,W9,Z9,AC9,AF9,AI9,AL9,AO9,AR9,AU9,AX9,BA9,BD9,BG9,BJ9,BM9,BP9,BS9,BV9,BY9,CB9,CE9,CH9,CK9,CN9,CQ9,CT9,CW9)</f>
        <v>0</v>
      </c>
      <c r="D328" s="60">
        <f t="shared" si="129"/>
        <v>0</v>
      </c>
      <c r="AB328" s="98"/>
      <c r="AC328" s="98"/>
      <c r="AD328" s="98"/>
    </row>
    <row r="329" spans="1:30">
      <c r="A329" s="99"/>
      <c r="B329" s="60" t="str">
        <f t="shared" si="122"/>
        <v>↑先にカタログの種類を選択して下さい。</v>
      </c>
      <c r="C329" s="60">
        <f t="shared" ref="C329:D329" si="130">CHOOSE($B$116,0,E10,H10,K10,N10,Q10,T10,W10,Z10,AC10,AF10,AI10,AL10,AO10,AR10,AU10,AX10,BA10,BD10,BG10,BJ10,BM10,BP10,BS10,BV10,BY10,CB10,CE10,CH10,CK10,CN10,CQ10,CT10,CW10)</f>
        <v>0</v>
      </c>
      <c r="D329" s="60">
        <f t="shared" si="130"/>
        <v>0</v>
      </c>
      <c r="AB329" s="98"/>
      <c r="AC329" s="98"/>
      <c r="AD329" s="98"/>
    </row>
    <row r="330" spans="1:30">
      <c r="A330" s="99"/>
      <c r="B330" s="60" t="str">
        <f t="shared" si="122"/>
        <v>↑先にカタログの種類を選択して下さい。</v>
      </c>
      <c r="C330" s="60">
        <f t="shared" ref="C330:D330" si="131">CHOOSE($B$116,0,E11,H11,K11,N11,Q11,T11,W11,Z11,AC11,AF11,AI11,AL11,AO11,AR11,AU11,AX11,BA11,BD11,BG11,BJ11,BM11,BP11,BS11,BV11,BY11,CB11,CE11,CH11,CK11,CN11,CQ11,CT11,CW11)</f>
        <v>0</v>
      </c>
      <c r="D330" s="60">
        <f t="shared" si="131"/>
        <v>0</v>
      </c>
      <c r="AB330" s="98"/>
      <c r="AC330" s="98"/>
      <c r="AD330" s="98"/>
    </row>
    <row r="331" spans="1:30">
      <c r="A331" s="99"/>
      <c r="B331" s="60" t="str">
        <f t="shared" si="122"/>
        <v>↑先にカタログの種類を選択して下さい。</v>
      </c>
      <c r="C331" s="60">
        <f t="shared" ref="C331:D331" si="132">CHOOSE($B$116,0,E12,H12,K12,N12,Q12,T12,W12,Z12,AC12,AF12,AI12,AL12,AO12,AR12,AU12,AX12,BA12,BD12,BG12,BJ12,BM12,BP12,BS12,BV12,BY12,CB12,CE12,CH12,CK12,CN12,CQ12,CT12,CW12)</f>
        <v>0</v>
      </c>
      <c r="D331" s="60">
        <f t="shared" si="132"/>
        <v>0</v>
      </c>
      <c r="AB331" s="98"/>
      <c r="AC331" s="98"/>
      <c r="AD331" s="98"/>
    </row>
    <row r="332" spans="1:30">
      <c r="A332" s="99"/>
      <c r="B332" s="60" t="str">
        <f t="shared" si="122"/>
        <v>↑先にカタログの種類を選択して下さい。</v>
      </c>
      <c r="C332" s="60">
        <f t="shared" ref="C332:D332" si="133">CHOOSE($B$116,0,E13,H13,K13,N13,Q13,T13,W13,Z13,AC13,AF13,AI13,AL13,AO13,AR13,AU13,AX13,BA13,BD13,BG13,BJ13,BM13,BP13,BS13,BV13,BY13,CB13,CE13,CH13,CK13,CN13,CQ13,CT13,CW13)</f>
        <v>0</v>
      </c>
      <c r="D332" s="60">
        <f t="shared" si="133"/>
        <v>0</v>
      </c>
      <c r="AB332" s="98"/>
      <c r="AC332" s="98"/>
      <c r="AD332" s="98"/>
    </row>
    <row r="333" spans="1:30">
      <c r="A333" s="99"/>
      <c r="B333" s="60" t="str">
        <f t="shared" si="122"/>
        <v>↑先にカタログの種類を選択して下さい。</v>
      </c>
      <c r="C333" s="60">
        <f t="shared" ref="C333:D333" si="134">CHOOSE($B$116,0,E14,H14,K14,N14,Q14,T14,W14,Z14,AC14,AF14,AI14,AL14,AO14,AR14,AU14,AX14,BA14,BD14,BG14,BJ14,BM14,BP14,BS14,BV14,BY14,CB14,CE14,CH14,CK14,CN14,CQ14,CT14,CW14)</f>
        <v>0</v>
      </c>
      <c r="D333" s="60">
        <f t="shared" si="134"/>
        <v>0</v>
      </c>
      <c r="AB333" s="98"/>
      <c r="AC333" s="98"/>
      <c r="AD333" s="98"/>
    </row>
    <row r="334" spans="1:30">
      <c r="A334" s="99"/>
      <c r="B334" s="60" t="str">
        <f t="shared" si="122"/>
        <v>↑先にカタログの種類を選択して下さい。</v>
      </c>
      <c r="C334" s="60">
        <f t="shared" ref="C334:D334" si="135">CHOOSE($B$116,0,E15,H15,K15,N15,Q15,T15,W15,Z15,AC15,AF15,AI15,AL15,AO15,AR15,AU15,AX15,BA15,BD15,BG15,BJ15,BM15,BP15,BS15,BV15,BY15,CB15,CE15,CH15,CK15,CN15,CQ15,CT15,CW15)</f>
        <v>0</v>
      </c>
      <c r="D334" s="60">
        <f t="shared" si="135"/>
        <v>0</v>
      </c>
      <c r="AB334" s="98"/>
      <c r="AC334" s="98"/>
      <c r="AD334" s="98"/>
    </row>
    <row r="335" spans="1:30">
      <c r="A335" s="99"/>
      <c r="B335" s="60" t="str">
        <f t="shared" si="122"/>
        <v>↑先にカタログの種類を選択して下さい。</v>
      </c>
      <c r="C335" s="60">
        <f t="shared" ref="C335:D335" si="136">CHOOSE($B$116,0,E16,H16,K16,N16,Q16,T16,W16,Z16,AC16,AF16,AI16,AL16,AO16,AR16,AU16,AX16,BA16,BD16,BG16,BJ16,BM16,BP16,BS16,BV16,BY16,CB16,CE16,CH16,CK16,CN16,CQ16,CT16,CW16)</f>
        <v>0</v>
      </c>
      <c r="D335" s="60">
        <f t="shared" si="136"/>
        <v>0</v>
      </c>
      <c r="AB335" s="98"/>
      <c r="AC335" s="98"/>
      <c r="AD335" s="98"/>
    </row>
    <row r="336" spans="1:30">
      <c r="A336" s="99"/>
      <c r="B336" s="60" t="str">
        <f t="shared" si="122"/>
        <v>↑先にカタログの種類を選択して下さい。</v>
      </c>
      <c r="C336" s="60">
        <f t="shared" ref="C336:D336" si="137">CHOOSE($B$116,0,E17,H17,K17,N17,Q17,T17,W17,Z17,AC17,AF17,AI17,AL17,AO17,AR17,AU17,AX17,BA17,BD17,BG17,BJ17,BM17,BP17,BS17,BV17,BY17,CB17,CE17,CH17,CK17,CN17,CQ17,CT17,CW17)</f>
        <v>0</v>
      </c>
      <c r="D336" s="60">
        <f t="shared" si="137"/>
        <v>0</v>
      </c>
      <c r="AB336" s="98"/>
      <c r="AC336" s="98"/>
      <c r="AD336" s="98"/>
    </row>
    <row r="337" spans="1:30">
      <c r="A337" s="99"/>
      <c r="B337" s="60" t="str">
        <f t="shared" si="122"/>
        <v>↑先にカタログの種類を選択して下さい。</v>
      </c>
      <c r="C337" s="60">
        <f t="shared" ref="C337:D337" si="138">CHOOSE($B$116,0,E18,H18,K18,N18,Q18,T18,W18,Z18,AC18,AF18,AI18,AL18,AO18,AR18,AU18,AX18,BA18,BD18,BG18,BJ18,BM18,BP18,BS18,BV18,BY18,CB18,CE18,CH18,CK18,CN18,CQ18,CT18,CW18)</f>
        <v>0</v>
      </c>
      <c r="D337" s="60">
        <f t="shared" si="138"/>
        <v>0</v>
      </c>
      <c r="AB337" s="98"/>
      <c r="AC337" s="98"/>
      <c r="AD337" s="98"/>
    </row>
    <row r="338" spans="1:30">
      <c r="A338" s="99"/>
      <c r="B338" s="60" t="str">
        <f t="shared" si="122"/>
        <v>↑先にカタログの種類を選択して下さい。</v>
      </c>
      <c r="C338" s="60">
        <f t="shared" ref="C338:D338" si="139">CHOOSE($B$116,0,E19,H19,K19,N19,Q19,T19,W19,Z19,AC19,AF19,AI19,AL19,AO19,AR19,AU19,AX19,BA19,BD19,BG19,BJ19,BM19,BP19,BS19,BV19,BY19,CB19,CE19,CH19,CK19,CN19,CQ19,CT19,CW19)</f>
        <v>0</v>
      </c>
      <c r="D338" s="60">
        <f t="shared" si="139"/>
        <v>0</v>
      </c>
      <c r="AB338" s="98"/>
      <c r="AC338" s="98"/>
      <c r="AD338" s="98"/>
    </row>
    <row r="339" spans="1:30">
      <c r="A339" s="99"/>
      <c r="B339" s="60" t="str">
        <f t="shared" si="122"/>
        <v>↑先にカタログの種類を選択して下さい。</v>
      </c>
      <c r="C339" s="60">
        <f t="shared" ref="C339:D339" si="140">CHOOSE($B$116,0,E20,H20,K20,N20,Q20,T20,W20,Z20,AC20,AF20,AI20,AL20,AO20,AR20,AU20,AX20,BA20,BD20,BG20,BJ20,BM20,BP20,BS20,BV20,BY20,CB20,CE20,CH20,CK20,CN20,CQ20,CT20,CW20)</f>
        <v>0</v>
      </c>
      <c r="D339" s="60">
        <f t="shared" si="140"/>
        <v>0</v>
      </c>
      <c r="AB339" s="98"/>
      <c r="AC339" s="98"/>
      <c r="AD339" s="98"/>
    </row>
    <row r="340" spans="1:30">
      <c r="A340" s="99"/>
      <c r="B340" s="60" t="str">
        <f t="shared" si="122"/>
        <v>↑先にカタログの種類を選択して下さい。</v>
      </c>
      <c r="C340" s="60">
        <f t="shared" ref="C340:D340" si="141">CHOOSE($B$116,0,E21,H21,K21,N21,Q21,T21,W21,Z21,AC21,AF21,AI21,AL21,AO21,AR21,AU21,AX21,BA21,BD21,BG21,BJ21,BM21,BP21,BS21,BV21,BY21,CB21,CE21,CH21,CK21,CN21,CQ21,CT21,CW21)</f>
        <v>0</v>
      </c>
      <c r="D340" s="60">
        <f t="shared" si="141"/>
        <v>0</v>
      </c>
      <c r="AB340" s="98"/>
      <c r="AC340" s="98"/>
      <c r="AD340" s="98"/>
    </row>
    <row r="341" spans="1:30">
      <c r="A341" s="99"/>
      <c r="B341" s="60" t="str">
        <f t="shared" si="122"/>
        <v>↑先にカタログの種類を選択して下さい。</v>
      </c>
      <c r="C341" s="60">
        <f t="shared" ref="C341:D341" si="142">CHOOSE($B$116,0,E22,H22,K22,N22,Q22,T22,W22,Z22,AC22,AF22,AI22,AL22,AO22,AR22,AU22,AX22,BA22,BD22,BG22,BJ22,BM22,BP22,BS22,BV22,BY22,CB22,CE22,CH22,CK22,CN22,CQ22,CT22,CW22)</f>
        <v>0</v>
      </c>
      <c r="D341" s="60">
        <f t="shared" si="142"/>
        <v>0</v>
      </c>
      <c r="AB341" s="98"/>
      <c r="AC341" s="98"/>
      <c r="AD341" s="98"/>
    </row>
    <row r="342" spans="1:30">
      <c r="A342" s="99"/>
      <c r="B342" s="60" t="str">
        <f t="shared" si="122"/>
        <v>↑先にカタログの種類を選択して下さい。</v>
      </c>
      <c r="C342" s="60">
        <f t="shared" ref="C342:D342" si="143">CHOOSE($B$116,0,E23,H23,K23,N23,Q23,T23,W23,Z23,AC23,AF23,AI23,AL23,AO23,AR23,AU23,AX23,BA23,BD23,BG23,BJ23,BM23,BP23,BS23,BV23,BY23,CB23,CE23,CH23,CK23,CN23,CQ23,CT23,CW23)</f>
        <v>0</v>
      </c>
      <c r="D342" s="60">
        <f t="shared" si="143"/>
        <v>0</v>
      </c>
      <c r="AB342" s="98"/>
      <c r="AC342" s="98"/>
      <c r="AD342" s="98"/>
    </row>
    <row r="343" spans="1:30">
      <c r="A343" s="99"/>
      <c r="B343" s="60" t="str">
        <f t="shared" si="122"/>
        <v>↑先にカタログの種類を選択して下さい。</v>
      </c>
      <c r="C343" s="60">
        <f t="shared" ref="C343:D343" si="144">CHOOSE($B$116,0,E24,H24,K24,N24,Q24,T24,W24,Z24,AC24,AF24,AI24,AL24,AO24,AR24,AU24,AX24,BA24,BD24,BG24,BJ24,BM24,BP24,BS24,BV24,BY24,CB24,CE24,CH24,CK24,CN24,CQ24,CT24,CW24)</f>
        <v>0</v>
      </c>
      <c r="D343" s="60">
        <f t="shared" si="144"/>
        <v>0</v>
      </c>
      <c r="AB343" s="98"/>
      <c r="AC343" s="98"/>
      <c r="AD343" s="98"/>
    </row>
    <row r="344" spans="1:30">
      <c r="A344" s="99"/>
      <c r="B344" s="60" t="str">
        <f t="shared" si="122"/>
        <v>↑先にカタログの種類を選択して下さい。</v>
      </c>
      <c r="C344" s="60">
        <f t="shared" ref="C344:D344" si="145">CHOOSE($B$116,0,E25,H25,K25,N25,Q25,T25,W25,Z25,AC25,AF25,AI25,AL25,AO25,AR25,AU25,AX25,BA25,BD25,BG25,BJ25,BM25,BP25,BS25,BV25,BY25,CB25,CE25,CH25,CK25,CN25,CQ25,CT25,CW25)</f>
        <v>0</v>
      </c>
      <c r="D344" s="60">
        <f t="shared" si="145"/>
        <v>0</v>
      </c>
      <c r="AB344" s="98"/>
      <c r="AC344" s="98"/>
      <c r="AD344" s="98"/>
    </row>
    <row r="345" spans="1:30">
      <c r="A345" s="99"/>
      <c r="B345" s="60" t="str">
        <f t="shared" si="122"/>
        <v>↑先にカタログの種類を選択して下さい。</v>
      </c>
      <c r="C345" s="60">
        <f t="shared" ref="C345:D345" si="146">CHOOSE($B$116,0,E26,H26,K26,N26,Q26,T26,W26,Z26,AC26,AF26,AI26,AL26,AO26,AR26,AU26,AX26,BA26,BD26,BG26,BJ26,BM26,BP26,BS26,BV26,BY26,CB26,CE26,CH26,CK26,CN26,CQ26,CT26,CW26)</f>
        <v>0</v>
      </c>
      <c r="D345" s="60">
        <f t="shared" si="146"/>
        <v>0</v>
      </c>
      <c r="AB345" s="98"/>
      <c r="AC345" s="98"/>
      <c r="AD345" s="98"/>
    </row>
    <row r="346" spans="1:30">
      <c r="A346" s="99"/>
      <c r="B346" s="60" t="str">
        <f t="shared" si="122"/>
        <v>↑先にカタログの種類を選択して下さい。</v>
      </c>
      <c r="C346" s="60">
        <f t="shared" ref="C346:D346" si="147">CHOOSE($B$116,0,E27,H27,K27,N27,Q27,T27,W27,Z27,AC27,AF27,AI27,AL27,AO27,AR27,AU27,AX27,BA27,BD27,BG27,BJ27,BM27,BP27,BS27,BV27,BY27,CB27,CE27,CH27,CK27,CN27,CQ27,CT27,CW27)</f>
        <v>0</v>
      </c>
      <c r="D346" s="60">
        <f t="shared" si="147"/>
        <v>0</v>
      </c>
      <c r="AB346" s="98"/>
      <c r="AC346" s="98"/>
      <c r="AD346" s="98"/>
    </row>
    <row r="347" spans="1:30">
      <c r="A347" s="99"/>
      <c r="B347" s="60" t="str">
        <f t="shared" si="122"/>
        <v>↑先にカタログの種類を選択して下さい。</v>
      </c>
      <c r="C347" s="60">
        <f t="shared" ref="C347:D347" si="148">CHOOSE($B$116,0,E28,H28,K28,N28,Q28,T28,W28,Z28,AC28,AF28,AI28,AL28,AO28,AR28,AU28,AX28,BA28,BD28,BG28,BJ28,BM28,BP28,BS28,BV28,BY28,CB28,CE28,CH28,CK28,CN28,CQ28,CT28,CW28)</f>
        <v>0</v>
      </c>
      <c r="D347" s="60">
        <f t="shared" si="148"/>
        <v>0</v>
      </c>
      <c r="AB347" s="98"/>
      <c r="AC347" s="98"/>
      <c r="AD347" s="98"/>
    </row>
    <row r="348" spans="1:30">
      <c r="A348" s="99"/>
      <c r="B348" s="60" t="str">
        <f t="shared" si="122"/>
        <v>↑先にカタログの種類を選択して下さい。</v>
      </c>
      <c r="C348" s="60">
        <f t="shared" ref="C348:D348" si="149">CHOOSE($B$116,0,E29,H29,K29,N29,Q29,T29,W29,Z29,AC29,AF29,AI29,AL29,AO29,AR29,AU29,AX29,BA29,BD29,BG29,BJ29,BM29,BP29,BS29,BV29,BY29,CB29,CE29,CH29,CK29,CN29,CQ29,CT29,CW29)</f>
        <v>0</v>
      </c>
      <c r="D348" s="60">
        <f t="shared" si="149"/>
        <v>0</v>
      </c>
      <c r="AB348" s="98"/>
      <c r="AC348" s="98"/>
      <c r="AD348" s="98"/>
    </row>
    <row r="349" spans="1:30">
      <c r="A349" s="99"/>
      <c r="B349" s="60"/>
      <c r="C349" s="60"/>
      <c r="D349" s="60"/>
      <c r="AB349" s="98"/>
      <c r="AC349" s="98"/>
      <c r="AD349" s="98"/>
    </row>
    <row r="350" spans="1:30">
      <c r="A350" s="99"/>
      <c r="B350" s="60"/>
      <c r="C350" s="60"/>
      <c r="D350" s="60"/>
      <c r="AB350" s="98"/>
      <c r="AC350" s="98"/>
      <c r="AD350" s="98"/>
    </row>
    <row r="351" spans="1:30">
      <c r="A351" s="99">
        <v>7</v>
      </c>
      <c r="B351" s="60" t="str">
        <f>CHOOSE($B$117,"↑先にカタログの種類を選択して下さい。",D2,G2,J2,M2,P2,S2,V2,Y2,AB2,AE2,AH2,AK2,AN2,AQ2,AT2,AW2,AZ2,BC2,BF2,BI2,BL2,BO2,BR2,BU2,BX2,CA2,CD2,CG2,CJ2,CM2,CP2,CS2,CV2)</f>
        <v>↑先にカタログの種類を選択して下さい。</v>
      </c>
      <c r="C351" s="60">
        <f>CHOOSE($B$117,0,E2,H2,K2,N2,Q2,T2,W2,Z2,AC2,AF2,AI2,AL2,AO2,AR2,AU2,AX2,BA2,BD2,BG2,BJ2,BM2,BP2,BS2,BV2,BY2,CB2,CE2,CH2,CK2,CN2,CQ2,CT2,CW2)</f>
        <v>0</v>
      </c>
      <c r="D351" s="60">
        <f>CHOOSE($B$117,0,F2,I2,L2,O2,R2,U2,X2,AA2,AD2,AG2,AJ2,AM2,AP2,AS2,AV2,AY2,BB2,BE2,BH2,BK2,BN2,BQ2,BT2,BW2,BZ2,CC2,CF2,CI2,CL2,CO2,CR2,CU2,CX2)</f>
        <v>0</v>
      </c>
      <c r="AB351" s="98"/>
      <c r="AC351" s="98"/>
      <c r="AD351" s="98"/>
    </row>
    <row r="352" spans="1:30">
      <c r="A352" s="99"/>
      <c r="B352" s="60" t="str">
        <f t="shared" ref="B352:B378" si="150">CHOOSE($B$117,"↑先にカタログの種類を選択して下さい。",D3,G3,J3,M3,P3,S3,V3,Y3,AB3,AE3,AH3,AK3,AN3,AQ3,AT3,AW3,AZ3,BC3,BF3,BI3,BL3,BO3,BR3,BU3,BX3,CA3,CD3,CG3,CJ3,CM3,CP3,CS3,CV3)</f>
        <v>↑先にカタログの種類を選択して下さい。</v>
      </c>
      <c r="C352" s="60">
        <f t="shared" ref="C352:D352" si="151">CHOOSE($B$117,0,E3,H3,K3,N3,Q3,T3,W3,Z3,AC3,AF3,AI3,AL3,AO3,AR3,AU3,AX3,BA3,BD3,BG3,BJ3,BM3,BP3,BS3,BV3,BY3,CB3,CE3,CH3,CK3,CN3,CQ3,CT3,CW3)</f>
        <v>0</v>
      </c>
      <c r="D352" s="60">
        <f t="shared" si="151"/>
        <v>0</v>
      </c>
      <c r="AB352" s="98"/>
      <c r="AC352" s="98"/>
      <c r="AD352" s="98"/>
    </row>
    <row r="353" spans="1:30">
      <c r="A353" s="99"/>
      <c r="B353" s="60" t="str">
        <f t="shared" si="150"/>
        <v>↑先にカタログの種類を選択して下さい。</v>
      </c>
      <c r="C353" s="60">
        <f t="shared" ref="C353:D353" si="152">CHOOSE($B$117,0,E4,H4,K4,N4,Q4,T4,W4,Z4,AC4,AF4,AI4,AL4,AO4,AR4,AU4,AX4,BA4,BD4,BG4,BJ4,BM4,BP4,BS4,BV4,BY4,CB4,CE4,CH4,CK4,CN4,CQ4,CT4,CW4)</f>
        <v>0</v>
      </c>
      <c r="D353" s="60">
        <f t="shared" si="152"/>
        <v>0</v>
      </c>
      <c r="AB353" s="98"/>
      <c r="AC353" s="98"/>
      <c r="AD353" s="98"/>
    </row>
    <row r="354" spans="1:30">
      <c r="A354" s="99"/>
      <c r="B354" s="60" t="str">
        <f t="shared" si="150"/>
        <v>↑先にカタログの種類を選択して下さい。</v>
      </c>
      <c r="C354" s="60">
        <f t="shared" ref="C354:D354" si="153">CHOOSE($B$117,0,E5,H5,K5,N5,Q5,T5,W5,Z5,AC5,AF5,AI5,AL5,AO5,AR5,AU5,AX5,BA5,BD5,BG5,BJ5,BM5,BP5,BS5,BV5,BY5,CB5,CE5,CH5,CK5,CN5,CQ5,CT5,CW5)</f>
        <v>0</v>
      </c>
      <c r="D354" s="60">
        <f t="shared" si="153"/>
        <v>0</v>
      </c>
      <c r="AB354" s="98"/>
      <c r="AC354" s="98"/>
      <c r="AD354" s="98"/>
    </row>
    <row r="355" spans="1:30">
      <c r="A355" s="99"/>
      <c r="B355" s="60" t="str">
        <f t="shared" si="150"/>
        <v>↑先にカタログの種類を選択して下さい。</v>
      </c>
      <c r="C355" s="60">
        <f t="shared" ref="C355:D355" si="154">CHOOSE($B$117,0,E6,H6,K6,N6,Q6,T6,W6,Z6,AC6,AF6,AI6,AL6,AO6,AR6,AU6,AX6,BA6,BD6,BG6,BJ6,BM6,BP6,BS6,BV6,BY6,CB6,CE6,CH6,CK6,CN6,CQ6,CT6,CW6)</f>
        <v>0</v>
      </c>
      <c r="D355" s="60">
        <f t="shared" si="154"/>
        <v>0</v>
      </c>
      <c r="AB355" s="98"/>
      <c r="AC355" s="98"/>
      <c r="AD355" s="98"/>
    </row>
    <row r="356" spans="1:30">
      <c r="A356" s="99"/>
      <c r="B356" s="60" t="str">
        <f t="shared" si="150"/>
        <v>↑先にカタログの種類を選択して下さい。</v>
      </c>
      <c r="C356" s="60">
        <f t="shared" ref="C356:D356" si="155">CHOOSE($B$117,0,E7,H7,K7,N7,Q7,T7,W7,Z7,AC7,AF7,AI7,AL7,AO7,AR7,AU7,AX7,BA7,BD7,BG7,BJ7,BM7,BP7,BS7,BV7,BY7,CB7,CE7,CH7,CK7,CN7,CQ7,CT7,CW7)</f>
        <v>0</v>
      </c>
      <c r="D356" s="60">
        <f t="shared" si="155"/>
        <v>0</v>
      </c>
      <c r="AB356" s="98"/>
      <c r="AC356" s="98"/>
      <c r="AD356" s="98"/>
    </row>
    <row r="357" spans="1:30">
      <c r="A357" s="99"/>
      <c r="B357" s="60" t="str">
        <f t="shared" si="150"/>
        <v>↑先にカタログの種類を選択して下さい。</v>
      </c>
      <c r="C357" s="60">
        <f t="shared" ref="C357:D357" si="156">CHOOSE($B$117,0,E8,H8,K8,N8,Q8,T8,W8,Z8,AC8,AF8,AI8,AL8,AO8,AR8,AU8,AX8,BA8,BD8,BG8,BJ8,BM8,BP8,BS8,BV8,BY8,CB8,CE8,CH8,CK8,CN8,CQ8,CT8,CW8)</f>
        <v>0</v>
      </c>
      <c r="D357" s="60">
        <f t="shared" si="156"/>
        <v>0</v>
      </c>
      <c r="AB357" s="98"/>
      <c r="AC357" s="98"/>
      <c r="AD357" s="98"/>
    </row>
    <row r="358" spans="1:30">
      <c r="A358" s="99"/>
      <c r="B358" s="60" t="str">
        <f t="shared" si="150"/>
        <v>↑先にカタログの種類を選択して下さい。</v>
      </c>
      <c r="C358" s="60">
        <f t="shared" ref="C358:D358" si="157">CHOOSE($B$117,0,E9,H9,K9,N9,Q9,T9,W9,Z9,AC9,AF9,AI9,AL9,AO9,AR9,AU9,AX9,BA9,BD9,BG9,BJ9,BM9,BP9,BS9,BV9,BY9,CB9,CE9,CH9,CK9,CN9,CQ9,CT9,CW9)</f>
        <v>0</v>
      </c>
      <c r="D358" s="60">
        <f t="shared" si="157"/>
        <v>0</v>
      </c>
      <c r="AB358" s="98"/>
      <c r="AC358" s="98"/>
      <c r="AD358" s="98"/>
    </row>
    <row r="359" spans="1:30">
      <c r="A359" s="99"/>
      <c r="B359" s="60" t="str">
        <f t="shared" si="150"/>
        <v>↑先にカタログの種類を選択して下さい。</v>
      </c>
      <c r="C359" s="60">
        <f t="shared" ref="C359:D359" si="158">CHOOSE($B$117,0,E10,H10,K10,N10,Q10,T10,W10,Z10,AC10,AF10,AI10,AL10,AO10,AR10,AU10,AX10,BA10,BD10,BG10,BJ10,BM10,BP10,BS10,BV10,BY10,CB10,CE10,CH10,CK10,CN10,CQ10,CT10,CW10)</f>
        <v>0</v>
      </c>
      <c r="D359" s="60">
        <f t="shared" si="158"/>
        <v>0</v>
      </c>
      <c r="AB359" s="98"/>
      <c r="AC359" s="98"/>
      <c r="AD359" s="98"/>
    </row>
    <row r="360" spans="1:30">
      <c r="A360" s="99"/>
      <c r="B360" s="60" t="str">
        <f t="shared" si="150"/>
        <v>↑先にカタログの種類を選択して下さい。</v>
      </c>
      <c r="C360" s="60">
        <f t="shared" ref="C360:D360" si="159">CHOOSE($B$117,0,E11,H11,K11,N11,Q11,T11,W11,Z11,AC11,AF11,AI11,AL11,AO11,AR11,AU11,AX11,BA11,BD11,BG11,BJ11,BM11,BP11,BS11,BV11,BY11,CB11,CE11,CH11,CK11,CN11,CQ11,CT11,CW11)</f>
        <v>0</v>
      </c>
      <c r="D360" s="60">
        <f t="shared" si="159"/>
        <v>0</v>
      </c>
      <c r="AB360" s="98"/>
      <c r="AC360" s="98"/>
      <c r="AD360" s="98"/>
    </row>
    <row r="361" spans="1:30">
      <c r="A361" s="99"/>
      <c r="B361" s="60" t="str">
        <f t="shared" si="150"/>
        <v>↑先にカタログの種類を選択して下さい。</v>
      </c>
      <c r="C361" s="60">
        <f t="shared" ref="C361:D361" si="160">CHOOSE($B$117,0,E12,H12,K12,N12,Q12,T12,W12,Z12,AC12,AF12,AI12,AL12,AO12,AR12,AU12,AX12,BA12,BD12,BG12,BJ12,BM12,BP12,BS12,BV12,BY12,CB12,CE12,CH12,CK12,CN12,CQ12,CT12,CW12)</f>
        <v>0</v>
      </c>
      <c r="D361" s="60">
        <f t="shared" si="160"/>
        <v>0</v>
      </c>
      <c r="AB361" s="98"/>
      <c r="AC361" s="98"/>
      <c r="AD361" s="98"/>
    </row>
    <row r="362" spans="1:30">
      <c r="A362" s="99"/>
      <c r="B362" s="60" t="str">
        <f t="shared" si="150"/>
        <v>↑先にカタログの種類を選択して下さい。</v>
      </c>
      <c r="C362" s="60">
        <f t="shared" ref="C362:D362" si="161">CHOOSE($B$117,0,E13,H13,K13,N13,Q13,T13,W13,Z13,AC13,AF13,AI13,AL13,AO13,AR13,AU13,AX13,BA13,BD13,BG13,BJ13,BM13,BP13,BS13,BV13,BY13,CB13,CE13,CH13,CK13,CN13,CQ13,CT13,CW13)</f>
        <v>0</v>
      </c>
      <c r="D362" s="60">
        <f t="shared" si="161"/>
        <v>0</v>
      </c>
      <c r="AB362" s="98"/>
      <c r="AC362" s="98"/>
      <c r="AD362" s="98"/>
    </row>
    <row r="363" spans="1:30">
      <c r="A363" s="99"/>
      <c r="B363" s="60" t="str">
        <f t="shared" si="150"/>
        <v>↑先にカタログの種類を選択して下さい。</v>
      </c>
      <c r="C363" s="60">
        <f t="shared" ref="C363:D363" si="162">CHOOSE($B$117,0,E14,H14,K14,N14,Q14,T14,W14,Z14,AC14,AF14,AI14,AL14,AO14,AR14,AU14,AX14,BA14,BD14,BG14,BJ14,BM14,BP14,BS14,BV14,BY14,CB14,CE14,CH14,CK14,CN14,CQ14,CT14,CW14)</f>
        <v>0</v>
      </c>
      <c r="D363" s="60">
        <f t="shared" si="162"/>
        <v>0</v>
      </c>
      <c r="AB363" s="98"/>
      <c r="AC363" s="98"/>
      <c r="AD363" s="98"/>
    </row>
    <row r="364" spans="1:30">
      <c r="A364" s="99"/>
      <c r="B364" s="60" t="str">
        <f t="shared" si="150"/>
        <v>↑先にカタログの種類を選択して下さい。</v>
      </c>
      <c r="C364" s="60">
        <f t="shared" ref="C364:D364" si="163">CHOOSE($B$117,0,E15,H15,K15,N15,Q15,T15,W15,Z15,AC15,AF15,AI15,AL15,AO15,AR15,AU15,AX15,BA15,BD15,BG15,BJ15,BM15,BP15,BS15,BV15,BY15,CB15,CE15,CH15,CK15,CN15,CQ15,CT15,CW15)</f>
        <v>0</v>
      </c>
      <c r="D364" s="60">
        <f t="shared" si="163"/>
        <v>0</v>
      </c>
      <c r="AB364" s="98"/>
      <c r="AC364" s="98"/>
      <c r="AD364" s="98"/>
    </row>
    <row r="365" spans="1:30">
      <c r="A365" s="99"/>
      <c r="B365" s="60" t="str">
        <f t="shared" si="150"/>
        <v>↑先にカタログの種類を選択して下さい。</v>
      </c>
      <c r="C365" s="60">
        <f t="shared" ref="C365:D365" si="164">CHOOSE($B$117,0,E16,H16,K16,N16,Q16,T16,W16,Z16,AC16,AF16,AI16,AL16,AO16,AR16,AU16,AX16,BA16,BD16,BG16,BJ16,BM16,BP16,BS16,BV16,BY16,CB16,CE16,CH16,CK16,CN16,CQ16,CT16,CW16)</f>
        <v>0</v>
      </c>
      <c r="D365" s="60">
        <f t="shared" si="164"/>
        <v>0</v>
      </c>
      <c r="AB365" s="98"/>
      <c r="AC365" s="98"/>
      <c r="AD365" s="98"/>
    </row>
    <row r="366" spans="1:30">
      <c r="A366" s="99"/>
      <c r="B366" s="60" t="str">
        <f t="shared" si="150"/>
        <v>↑先にカタログの種類を選択して下さい。</v>
      </c>
      <c r="C366" s="60">
        <f t="shared" ref="C366:D366" si="165">CHOOSE($B$117,0,E17,H17,K17,N17,Q17,T17,W17,Z17,AC17,AF17,AI17,AL17,AO17,AR17,AU17,AX17,BA17,BD17,BG17,BJ17,BM17,BP17,BS17,BV17,BY17,CB17,CE17,CH17,CK17,CN17,CQ17,CT17,CW17)</f>
        <v>0</v>
      </c>
      <c r="D366" s="60">
        <f t="shared" si="165"/>
        <v>0</v>
      </c>
      <c r="AB366" s="98"/>
      <c r="AC366" s="98"/>
      <c r="AD366" s="98"/>
    </row>
    <row r="367" spans="1:30">
      <c r="A367" s="99"/>
      <c r="B367" s="60" t="str">
        <f t="shared" si="150"/>
        <v>↑先にカタログの種類を選択して下さい。</v>
      </c>
      <c r="C367" s="60">
        <f t="shared" ref="C367:D367" si="166">CHOOSE($B$117,0,E18,H18,K18,N18,Q18,T18,W18,Z18,AC18,AF18,AI18,AL18,AO18,AR18,AU18,AX18,BA18,BD18,BG18,BJ18,BM18,BP18,BS18,BV18,BY18,CB18,CE18,CH18,CK18,CN18,CQ18,CT18,CW18)</f>
        <v>0</v>
      </c>
      <c r="D367" s="60">
        <f t="shared" si="166"/>
        <v>0</v>
      </c>
      <c r="AB367" s="98"/>
      <c r="AC367" s="98"/>
      <c r="AD367" s="98"/>
    </row>
    <row r="368" spans="1:30">
      <c r="A368" s="99"/>
      <c r="B368" s="60" t="str">
        <f t="shared" si="150"/>
        <v>↑先にカタログの種類を選択して下さい。</v>
      </c>
      <c r="C368" s="60">
        <f t="shared" ref="C368:D368" si="167">CHOOSE($B$117,0,E19,H19,K19,N19,Q19,T19,W19,Z19,AC19,AF19,AI19,AL19,AO19,AR19,AU19,AX19,BA19,BD19,BG19,BJ19,BM19,BP19,BS19,BV19,BY19,CB19,CE19,CH19,CK19,CN19,CQ19,CT19,CW19)</f>
        <v>0</v>
      </c>
      <c r="D368" s="60">
        <f t="shared" si="167"/>
        <v>0</v>
      </c>
      <c r="AB368" s="98"/>
      <c r="AC368" s="98"/>
      <c r="AD368" s="98"/>
    </row>
    <row r="369" spans="1:30">
      <c r="A369" s="99"/>
      <c r="B369" s="60" t="str">
        <f t="shared" si="150"/>
        <v>↑先にカタログの種類を選択して下さい。</v>
      </c>
      <c r="C369" s="60">
        <f t="shared" ref="C369:D369" si="168">CHOOSE($B$117,0,E20,H20,K20,N20,Q20,T20,W20,Z20,AC20,AF20,AI20,AL20,AO20,AR20,AU20,AX20,BA20,BD20,BG20,BJ20,BM20,BP20,BS20,BV20,BY20,CB20,CE20,CH20,CK20,CN20,CQ20,CT20,CW20)</f>
        <v>0</v>
      </c>
      <c r="D369" s="60">
        <f t="shared" si="168"/>
        <v>0</v>
      </c>
      <c r="AB369" s="98"/>
      <c r="AC369" s="98"/>
      <c r="AD369" s="98"/>
    </row>
    <row r="370" spans="1:30">
      <c r="A370" s="99"/>
      <c r="B370" s="60" t="str">
        <f t="shared" si="150"/>
        <v>↑先にカタログの種類を選択して下さい。</v>
      </c>
      <c r="C370" s="60">
        <f t="shared" ref="C370:D370" si="169">CHOOSE($B$117,0,E21,H21,K21,N21,Q21,T21,W21,Z21,AC21,AF21,AI21,AL21,AO21,AR21,AU21,AX21,BA21,BD21,BG21,BJ21,BM21,BP21,BS21,BV21,BY21,CB21,CE21,CH21,CK21,CN21,CQ21,CT21,CW21)</f>
        <v>0</v>
      </c>
      <c r="D370" s="60">
        <f t="shared" si="169"/>
        <v>0</v>
      </c>
      <c r="AB370" s="98"/>
      <c r="AC370" s="98"/>
      <c r="AD370" s="98"/>
    </row>
    <row r="371" spans="1:30">
      <c r="A371" s="99"/>
      <c r="B371" s="60" t="str">
        <f t="shared" si="150"/>
        <v>↑先にカタログの種類を選択して下さい。</v>
      </c>
      <c r="C371" s="60">
        <f t="shared" ref="C371:D371" si="170">CHOOSE($B$117,0,E22,H22,K22,N22,Q22,T22,W22,Z22,AC22,AF22,AI22,AL22,AO22,AR22,AU22,AX22,BA22,BD22,BG22,BJ22,BM22,BP22,BS22,BV22,BY22,CB22,CE22,CH22,CK22,CN22,CQ22,CT22,CW22)</f>
        <v>0</v>
      </c>
      <c r="D371" s="60">
        <f t="shared" si="170"/>
        <v>0</v>
      </c>
      <c r="AB371" s="98"/>
      <c r="AC371" s="98"/>
      <c r="AD371" s="98"/>
    </row>
    <row r="372" spans="1:30">
      <c r="A372" s="99"/>
      <c r="B372" s="60" t="str">
        <f t="shared" si="150"/>
        <v>↑先にカタログの種類を選択して下さい。</v>
      </c>
      <c r="C372" s="60">
        <f t="shared" ref="C372:D372" si="171">CHOOSE($B$117,0,E23,H23,K23,N23,Q23,T23,W23,Z23,AC23,AF23,AI23,AL23,AO23,AR23,AU23,AX23,BA23,BD23,BG23,BJ23,BM23,BP23,BS23,BV23,BY23,CB23,CE23,CH23,CK23,CN23,CQ23,CT23,CW23)</f>
        <v>0</v>
      </c>
      <c r="D372" s="60">
        <f t="shared" si="171"/>
        <v>0</v>
      </c>
      <c r="AB372" s="98"/>
      <c r="AC372" s="98"/>
      <c r="AD372" s="98"/>
    </row>
    <row r="373" spans="1:30">
      <c r="A373" s="99"/>
      <c r="B373" s="60" t="str">
        <f t="shared" si="150"/>
        <v>↑先にカタログの種類を選択して下さい。</v>
      </c>
      <c r="C373" s="60">
        <f t="shared" ref="C373:D373" si="172">CHOOSE($B$117,0,E24,H24,K24,N24,Q24,T24,W24,Z24,AC24,AF24,AI24,AL24,AO24,AR24,AU24,AX24,BA24,BD24,BG24,BJ24,BM24,BP24,BS24,BV24,BY24,CB24,CE24,CH24,CK24,CN24,CQ24,CT24,CW24)</f>
        <v>0</v>
      </c>
      <c r="D373" s="60">
        <f t="shared" si="172"/>
        <v>0</v>
      </c>
      <c r="AB373" s="98"/>
      <c r="AC373" s="98"/>
      <c r="AD373" s="98"/>
    </row>
    <row r="374" spans="1:30">
      <c r="A374" s="99"/>
      <c r="B374" s="60" t="str">
        <f t="shared" si="150"/>
        <v>↑先にカタログの種類を選択して下さい。</v>
      </c>
      <c r="C374" s="60">
        <f t="shared" ref="C374:D374" si="173">CHOOSE($B$117,0,E25,H25,K25,N25,Q25,T25,W25,Z25,AC25,AF25,AI25,AL25,AO25,AR25,AU25,AX25,BA25,BD25,BG25,BJ25,BM25,BP25,BS25,BV25,BY25,CB25,CE25,CH25,CK25,CN25,CQ25,CT25,CW25)</f>
        <v>0</v>
      </c>
      <c r="D374" s="60">
        <f t="shared" si="173"/>
        <v>0</v>
      </c>
      <c r="AB374" s="98"/>
      <c r="AC374" s="98"/>
      <c r="AD374" s="98"/>
    </row>
    <row r="375" spans="1:30">
      <c r="A375" s="99"/>
      <c r="B375" s="60" t="str">
        <f t="shared" si="150"/>
        <v>↑先にカタログの種類を選択して下さい。</v>
      </c>
      <c r="C375" s="60">
        <f t="shared" ref="C375:D375" si="174">CHOOSE($B$117,0,E26,H26,K26,N26,Q26,T26,W26,Z26,AC26,AF26,AI26,AL26,AO26,AR26,AU26,AX26,BA26,BD26,BG26,BJ26,BM26,BP26,BS26,BV26,BY26,CB26,CE26,CH26,CK26,CN26,CQ26,CT26,CW26)</f>
        <v>0</v>
      </c>
      <c r="D375" s="60">
        <f t="shared" si="174"/>
        <v>0</v>
      </c>
      <c r="AB375" s="98"/>
      <c r="AC375" s="98"/>
      <c r="AD375" s="98"/>
    </row>
    <row r="376" spans="1:30">
      <c r="A376" s="99"/>
      <c r="B376" s="60" t="str">
        <f t="shared" si="150"/>
        <v>↑先にカタログの種類を選択して下さい。</v>
      </c>
      <c r="C376" s="60">
        <f t="shared" ref="C376:D376" si="175">CHOOSE($B$117,0,E27,H27,K27,N27,Q27,T27,W27,Z27,AC27,AF27,AI27,AL27,AO27,AR27,AU27,AX27,BA27,BD27,BG27,BJ27,BM27,BP27,BS27,BV27,BY27,CB27,CE27,CH27,CK27,CN27,CQ27,CT27,CW27)</f>
        <v>0</v>
      </c>
      <c r="D376" s="60">
        <f t="shared" si="175"/>
        <v>0</v>
      </c>
      <c r="AB376" s="98"/>
      <c r="AC376" s="98"/>
      <c r="AD376" s="98"/>
    </row>
    <row r="377" spans="1:30">
      <c r="A377" s="99"/>
      <c r="B377" s="60" t="str">
        <f t="shared" si="150"/>
        <v>↑先にカタログの種類を選択して下さい。</v>
      </c>
      <c r="C377" s="60">
        <f t="shared" ref="C377:D377" si="176">CHOOSE($B$117,0,E28,H28,K28,N28,Q28,T28,W28,Z28,AC28,AF28,AI28,AL28,AO28,AR28,AU28,AX28,BA28,BD28,BG28,BJ28,BM28,BP28,BS28,BV28,BY28,CB28,CE28,CH28,CK28,CN28,CQ28,CT28,CW28)</f>
        <v>0</v>
      </c>
      <c r="D377" s="60">
        <f t="shared" si="176"/>
        <v>0</v>
      </c>
      <c r="AB377" s="98"/>
      <c r="AC377" s="98"/>
      <c r="AD377" s="98"/>
    </row>
    <row r="378" spans="1:30">
      <c r="A378" s="99"/>
      <c r="B378" s="60" t="str">
        <f t="shared" si="150"/>
        <v>↑先にカタログの種類を選択して下さい。</v>
      </c>
      <c r="C378" s="60">
        <f t="shared" ref="C378:D378" si="177">CHOOSE($B$117,0,E29,H29,K29,N29,Q29,T29,W29,Z29,AC29,AF29,AI29,AL29,AO29,AR29,AU29,AX29,BA29,BD29,BG29,BJ29,BM29,BP29,BS29,BV29,BY29,CB29,CE29,CH29,CK29,CN29,CQ29,CT29,CW29)</f>
        <v>0</v>
      </c>
      <c r="D378" s="60">
        <f t="shared" si="177"/>
        <v>0</v>
      </c>
      <c r="AB378" s="98"/>
      <c r="AC378" s="98"/>
      <c r="AD378" s="98"/>
    </row>
    <row r="379" spans="1:30">
      <c r="A379" s="99"/>
      <c r="B379" s="60"/>
      <c r="C379" s="60"/>
      <c r="D379" s="60"/>
      <c r="AB379" s="98"/>
      <c r="AC379" s="98"/>
      <c r="AD379" s="98"/>
    </row>
    <row r="380" spans="1:30">
      <c r="A380" s="99"/>
      <c r="B380" s="60"/>
      <c r="C380" s="60"/>
      <c r="D380" s="60"/>
      <c r="AB380" s="98"/>
      <c r="AC380" s="98"/>
      <c r="AD380" s="98"/>
    </row>
    <row r="381" spans="1:30">
      <c r="A381" s="99">
        <v>8</v>
      </c>
      <c r="B381" s="60" t="str">
        <f>CHOOSE($B$118,"↑先にカタログの種類を選択して下さい。",D2,G2,J2,M2,P2,S2,V2,Y2,AB2,AE2,AH2,AK2,AN2,AQ2,AT2,AW2,AZ2,BC2,BF2,BI2,BL2,BO2,BR2,BU2,BX2,CA2,CD2,CG2,CJ2,CM2,CP2,CS2,CV2)</f>
        <v>↑先にカタログの種類を選択して下さい。</v>
      </c>
      <c r="C381" s="60">
        <f>CHOOSE($B$118,0,E2,H2,K2,N2,Q2,T2,W2,Z2,AC2,AF2,AI2,AL2,AO2,AR2,AU2,AX2,BA2,BD2,BG2,BJ2,BM2,BP2,BS2,BV2,BY2,CB2,CE2,CH2,CK2,CN2,CQ2,CT2,CW2)</f>
        <v>0</v>
      </c>
      <c r="D381" s="60">
        <f>CHOOSE($B$118,0,F2,I2,L2,O2,R2,U2,X2,AA2,AD2,AG2,AJ2,AM2,AP2,AS2,AV2,AY2,BB2,BE2,BH2,BK2,BN2,BQ2,BT2,BW2,BZ2,CC2,CF2,CI2,CL2,CO2,CR2,CU2,CX2)</f>
        <v>0</v>
      </c>
      <c r="AB381" s="98"/>
      <c r="AC381" s="98"/>
      <c r="AD381" s="98"/>
    </row>
    <row r="382" spans="1:30">
      <c r="A382" s="99"/>
      <c r="B382" s="60" t="str">
        <f t="shared" ref="B382:B408" si="178">CHOOSE($B$118,"↑先にカタログの種類を選択して下さい。",D3,G3,J3,M3,P3,S3,V3,Y3,AB3,AE3,AH3,AK3,AN3,AQ3,AT3,AW3,AZ3,BC3,BF3,BI3,BL3,BO3,BR3,BU3,BX3,CA3,CD3,CG3,CJ3,CM3,CP3,CS3,CV3)</f>
        <v>↑先にカタログの種類を選択して下さい。</v>
      </c>
      <c r="C382" s="60">
        <f t="shared" ref="C382:D382" si="179">CHOOSE($B$118,0,E3,H3,K3,N3,Q3,T3,W3,Z3,AC3,AF3,AI3,AL3,AO3,AR3,AU3,AX3,BA3,BD3,BG3,BJ3,BM3,BP3,BS3,BV3,BY3,CB3,CE3,CH3,CK3,CN3,CQ3,CT3,CW3)</f>
        <v>0</v>
      </c>
      <c r="D382" s="60">
        <f t="shared" si="179"/>
        <v>0</v>
      </c>
      <c r="AB382" s="98"/>
      <c r="AC382" s="98"/>
      <c r="AD382" s="98"/>
    </row>
    <row r="383" spans="1:30">
      <c r="A383" s="99"/>
      <c r="B383" s="60" t="str">
        <f t="shared" si="178"/>
        <v>↑先にカタログの種類を選択して下さい。</v>
      </c>
      <c r="C383" s="60">
        <f t="shared" ref="C383:D383" si="180">CHOOSE($B$118,0,E4,H4,K4,N4,Q4,T4,W4,Z4,AC4,AF4,AI4,AL4,AO4,AR4,AU4,AX4,BA4,BD4,BG4,BJ4,BM4,BP4,BS4,BV4,BY4,CB4,CE4,CH4,CK4,CN4,CQ4,CT4,CW4)</f>
        <v>0</v>
      </c>
      <c r="D383" s="60">
        <f t="shared" si="180"/>
        <v>0</v>
      </c>
      <c r="AB383" s="98"/>
      <c r="AC383" s="98"/>
      <c r="AD383" s="98"/>
    </row>
    <row r="384" spans="1:30">
      <c r="A384" s="99"/>
      <c r="B384" s="60" t="str">
        <f t="shared" si="178"/>
        <v>↑先にカタログの種類を選択して下さい。</v>
      </c>
      <c r="C384" s="60">
        <f t="shared" ref="C384:D384" si="181">CHOOSE($B$118,0,E5,H5,K5,N5,Q5,T5,W5,Z5,AC5,AF5,AI5,AL5,AO5,AR5,AU5,AX5,BA5,BD5,BG5,BJ5,BM5,BP5,BS5,BV5,BY5,CB5,CE5,CH5,CK5,CN5,CQ5,CT5,CW5)</f>
        <v>0</v>
      </c>
      <c r="D384" s="60">
        <f t="shared" si="181"/>
        <v>0</v>
      </c>
      <c r="AB384" s="98"/>
      <c r="AC384" s="98"/>
      <c r="AD384" s="98"/>
    </row>
    <row r="385" spans="1:30">
      <c r="A385" s="99"/>
      <c r="B385" s="60" t="str">
        <f t="shared" si="178"/>
        <v>↑先にカタログの種類を選択して下さい。</v>
      </c>
      <c r="C385" s="60">
        <f t="shared" ref="C385:D385" si="182">CHOOSE($B$118,0,E6,H6,K6,N6,Q6,T6,W6,Z6,AC6,AF6,AI6,AL6,AO6,AR6,AU6,AX6,BA6,BD6,BG6,BJ6,BM6,BP6,BS6,BV6,BY6,CB6,CE6,CH6,CK6,CN6,CQ6,CT6,CW6)</f>
        <v>0</v>
      </c>
      <c r="D385" s="60">
        <f t="shared" si="182"/>
        <v>0</v>
      </c>
      <c r="AB385" s="98"/>
      <c r="AC385" s="98"/>
      <c r="AD385" s="98"/>
    </row>
    <row r="386" spans="1:30">
      <c r="A386" s="99"/>
      <c r="B386" s="60" t="str">
        <f t="shared" si="178"/>
        <v>↑先にカタログの種類を選択して下さい。</v>
      </c>
      <c r="C386" s="60">
        <f t="shared" ref="C386:D386" si="183">CHOOSE($B$118,0,E7,H7,K7,N7,Q7,T7,W7,Z7,AC7,AF7,AI7,AL7,AO7,AR7,AU7,AX7,BA7,BD7,BG7,BJ7,BM7,BP7,BS7,BV7,BY7,CB7,CE7,CH7,CK7,CN7,CQ7,CT7,CW7)</f>
        <v>0</v>
      </c>
      <c r="D386" s="60">
        <f t="shared" si="183"/>
        <v>0</v>
      </c>
      <c r="AB386" s="98"/>
      <c r="AC386" s="98"/>
      <c r="AD386" s="98"/>
    </row>
    <row r="387" spans="1:30">
      <c r="A387" s="99"/>
      <c r="B387" s="60" t="str">
        <f t="shared" si="178"/>
        <v>↑先にカタログの種類を選択して下さい。</v>
      </c>
      <c r="C387" s="60">
        <f t="shared" ref="C387:D387" si="184">CHOOSE($B$118,0,E8,H8,K8,N8,Q8,T8,W8,Z8,AC8,AF8,AI8,AL8,AO8,AR8,AU8,AX8,BA8,BD8,BG8,BJ8,BM8,BP8,BS8,BV8,BY8,CB8,CE8,CH8,CK8,CN8,CQ8,CT8,CW8)</f>
        <v>0</v>
      </c>
      <c r="D387" s="60">
        <f t="shared" si="184"/>
        <v>0</v>
      </c>
      <c r="AB387" s="98"/>
      <c r="AC387" s="98"/>
      <c r="AD387" s="98"/>
    </row>
    <row r="388" spans="1:30">
      <c r="A388" s="99"/>
      <c r="B388" s="60" t="str">
        <f t="shared" si="178"/>
        <v>↑先にカタログの種類を選択して下さい。</v>
      </c>
      <c r="C388" s="60">
        <f t="shared" ref="C388:D388" si="185">CHOOSE($B$118,0,E9,H9,K9,N9,Q9,T9,W9,Z9,AC9,AF9,AI9,AL9,AO9,AR9,AU9,AX9,BA9,BD9,BG9,BJ9,BM9,BP9,BS9,BV9,BY9,CB9,CE9,CH9,CK9,CN9,CQ9,CT9,CW9)</f>
        <v>0</v>
      </c>
      <c r="D388" s="60">
        <f t="shared" si="185"/>
        <v>0</v>
      </c>
      <c r="AB388" s="98"/>
      <c r="AC388" s="98"/>
      <c r="AD388" s="98"/>
    </row>
    <row r="389" spans="1:30">
      <c r="A389" s="99"/>
      <c r="B389" s="60" t="str">
        <f t="shared" si="178"/>
        <v>↑先にカタログの種類を選択して下さい。</v>
      </c>
      <c r="C389" s="60">
        <f t="shared" ref="C389:D389" si="186">CHOOSE($B$118,0,E10,H10,K10,N10,Q10,T10,W10,Z10,AC10,AF10,AI10,AL10,AO10,AR10,AU10,AX10,BA10,BD10,BG10,BJ10,BM10,BP10,BS10,BV10,BY10,CB10,CE10,CH10,CK10,CN10,CQ10,CT10,CW10)</f>
        <v>0</v>
      </c>
      <c r="D389" s="60">
        <f t="shared" si="186"/>
        <v>0</v>
      </c>
      <c r="AB389" s="98"/>
      <c r="AC389" s="98"/>
      <c r="AD389" s="98"/>
    </row>
    <row r="390" spans="1:30">
      <c r="A390" s="99"/>
      <c r="B390" s="60" t="str">
        <f t="shared" si="178"/>
        <v>↑先にカタログの種類を選択して下さい。</v>
      </c>
      <c r="C390" s="60">
        <f t="shared" ref="C390:D390" si="187">CHOOSE($B$118,0,E11,H11,K11,N11,Q11,T11,W11,Z11,AC11,AF11,AI11,AL11,AO11,AR11,AU11,AX11,BA11,BD11,BG11,BJ11,BM11,BP11,BS11,BV11,BY11,CB11,CE11,CH11,CK11,CN11,CQ11,CT11,CW11)</f>
        <v>0</v>
      </c>
      <c r="D390" s="60">
        <f t="shared" si="187"/>
        <v>0</v>
      </c>
      <c r="AB390" s="98"/>
      <c r="AC390" s="98"/>
      <c r="AD390" s="98"/>
    </row>
    <row r="391" spans="1:30">
      <c r="A391" s="99"/>
      <c r="B391" s="60" t="str">
        <f t="shared" si="178"/>
        <v>↑先にカタログの種類を選択して下さい。</v>
      </c>
      <c r="C391" s="60">
        <f t="shared" ref="C391:D391" si="188">CHOOSE($B$118,0,E12,H12,K12,N12,Q12,T12,W12,Z12,AC12,AF12,AI12,AL12,AO12,AR12,AU12,AX12,BA12,BD12,BG12,BJ12,BM12,BP12,BS12,BV12,BY12,CB12,CE12,CH12,CK12,CN12,CQ12,CT12,CW12)</f>
        <v>0</v>
      </c>
      <c r="D391" s="60">
        <f t="shared" si="188"/>
        <v>0</v>
      </c>
      <c r="AB391" s="98"/>
      <c r="AC391" s="98"/>
      <c r="AD391" s="98"/>
    </row>
    <row r="392" spans="1:30">
      <c r="A392" s="99"/>
      <c r="B392" s="60" t="str">
        <f t="shared" si="178"/>
        <v>↑先にカタログの種類を選択して下さい。</v>
      </c>
      <c r="C392" s="60">
        <f t="shared" ref="C392:D392" si="189">CHOOSE($B$118,0,E13,H13,K13,N13,Q13,T13,W13,Z13,AC13,AF13,AI13,AL13,AO13,AR13,AU13,AX13,BA13,BD13,BG13,BJ13,BM13,BP13,BS13,BV13,BY13,CB13,CE13,CH13,CK13,CN13,CQ13,CT13,CW13)</f>
        <v>0</v>
      </c>
      <c r="D392" s="60">
        <f t="shared" si="189"/>
        <v>0</v>
      </c>
      <c r="AB392" s="98"/>
      <c r="AC392" s="98"/>
      <c r="AD392" s="98"/>
    </row>
    <row r="393" spans="1:30">
      <c r="A393" s="99"/>
      <c r="B393" s="60" t="str">
        <f t="shared" si="178"/>
        <v>↑先にカタログの種類を選択して下さい。</v>
      </c>
      <c r="C393" s="60">
        <f t="shared" ref="C393:D393" si="190">CHOOSE($B$118,0,E14,H14,K14,N14,Q14,T14,W14,Z14,AC14,AF14,AI14,AL14,AO14,AR14,AU14,AX14,BA14,BD14,BG14,BJ14,BM14,BP14,BS14,BV14,BY14,CB14,CE14,CH14,CK14,CN14,CQ14,CT14,CW14)</f>
        <v>0</v>
      </c>
      <c r="D393" s="60">
        <f t="shared" si="190"/>
        <v>0</v>
      </c>
      <c r="AB393" s="98"/>
      <c r="AC393" s="98"/>
      <c r="AD393" s="98"/>
    </row>
    <row r="394" spans="1:30">
      <c r="A394" s="99"/>
      <c r="B394" s="60" t="str">
        <f t="shared" si="178"/>
        <v>↑先にカタログの種類を選択して下さい。</v>
      </c>
      <c r="C394" s="60">
        <f t="shared" ref="C394:D394" si="191">CHOOSE($B$118,0,E15,H15,K15,N15,Q15,T15,W15,Z15,AC15,AF15,AI15,AL15,AO15,AR15,AU15,AX15,BA15,BD15,BG15,BJ15,BM15,BP15,BS15,BV15,BY15,CB15,CE15,CH15,CK15,CN15,CQ15,CT15,CW15)</f>
        <v>0</v>
      </c>
      <c r="D394" s="60">
        <f t="shared" si="191"/>
        <v>0</v>
      </c>
      <c r="AB394" s="98"/>
      <c r="AC394" s="98"/>
      <c r="AD394" s="98"/>
    </row>
    <row r="395" spans="1:30">
      <c r="A395" s="99"/>
      <c r="B395" s="60" t="str">
        <f t="shared" si="178"/>
        <v>↑先にカタログの種類を選択して下さい。</v>
      </c>
      <c r="C395" s="60">
        <f t="shared" ref="C395:D395" si="192">CHOOSE($B$118,0,E16,H16,K16,N16,Q16,T16,W16,Z16,AC16,AF16,AI16,AL16,AO16,AR16,AU16,AX16,BA16,BD16,BG16,BJ16,BM16,BP16,BS16,BV16,BY16,CB16,CE16,CH16,CK16,CN16,CQ16,CT16,CW16)</f>
        <v>0</v>
      </c>
      <c r="D395" s="60">
        <f t="shared" si="192"/>
        <v>0</v>
      </c>
      <c r="AB395" s="98"/>
      <c r="AC395" s="98"/>
      <c r="AD395" s="98"/>
    </row>
    <row r="396" spans="1:30">
      <c r="A396" s="99"/>
      <c r="B396" s="60" t="str">
        <f t="shared" si="178"/>
        <v>↑先にカタログの種類を選択して下さい。</v>
      </c>
      <c r="C396" s="60">
        <f t="shared" ref="C396:D396" si="193">CHOOSE($B$118,0,E17,H17,K17,N17,Q17,T17,W17,Z17,AC17,AF17,AI17,AL17,AO17,AR17,AU17,AX17,BA17,BD17,BG17,BJ17,BM17,BP17,BS17,BV17,BY17,CB17,CE17,CH17,CK17,CN17,CQ17,CT17,CW17)</f>
        <v>0</v>
      </c>
      <c r="D396" s="60">
        <f t="shared" si="193"/>
        <v>0</v>
      </c>
      <c r="AB396" s="98"/>
      <c r="AC396" s="98"/>
      <c r="AD396" s="98"/>
    </row>
    <row r="397" spans="1:30">
      <c r="A397" s="99"/>
      <c r="B397" s="60" t="str">
        <f t="shared" si="178"/>
        <v>↑先にカタログの種類を選択して下さい。</v>
      </c>
      <c r="C397" s="60">
        <f t="shared" ref="C397:D397" si="194">CHOOSE($B$118,0,E18,H18,K18,N18,Q18,T18,W18,Z18,AC18,AF18,AI18,AL18,AO18,AR18,AU18,AX18,BA18,BD18,BG18,BJ18,BM18,BP18,BS18,BV18,BY18,CB18,CE18,CH18,CK18,CN18,CQ18,CT18,CW18)</f>
        <v>0</v>
      </c>
      <c r="D397" s="60">
        <f t="shared" si="194"/>
        <v>0</v>
      </c>
      <c r="AB397" s="98"/>
      <c r="AC397" s="98"/>
      <c r="AD397" s="98"/>
    </row>
    <row r="398" spans="1:30">
      <c r="A398" s="99"/>
      <c r="B398" s="60" t="str">
        <f t="shared" si="178"/>
        <v>↑先にカタログの種類を選択して下さい。</v>
      </c>
      <c r="C398" s="60">
        <f t="shared" ref="C398:D398" si="195">CHOOSE($B$118,0,E19,H19,K19,N19,Q19,T19,W19,Z19,AC19,AF19,AI19,AL19,AO19,AR19,AU19,AX19,BA19,BD19,BG19,BJ19,BM19,BP19,BS19,BV19,BY19,CB19,CE19,CH19,CK19,CN19,CQ19,CT19,CW19)</f>
        <v>0</v>
      </c>
      <c r="D398" s="60">
        <f t="shared" si="195"/>
        <v>0</v>
      </c>
      <c r="AB398" s="98"/>
      <c r="AC398" s="98"/>
      <c r="AD398" s="98"/>
    </row>
    <row r="399" spans="1:30">
      <c r="A399" s="99"/>
      <c r="B399" s="60" t="str">
        <f t="shared" si="178"/>
        <v>↑先にカタログの種類を選択して下さい。</v>
      </c>
      <c r="C399" s="60">
        <f t="shared" ref="C399:D399" si="196">CHOOSE($B$118,0,E20,H20,K20,N20,Q20,T20,W20,Z20,AC20,AF20,AI20,AL20,AO20,AR20,AU20,AX20,BA20,BD20,BG20,BJ20,BM20,BP20,BS20,BV20,BY20,CB20,CE20,CH20,CK20,CN20,CQ20,CT20,CW20)</f>
        <v>0</v>
      </c>
      <c r="D399" s="60">
        <f t="shared" si="196"/>
        <v>0</v>
      </c>
      <c r="AB399" s="98"/>
      <c r="AC399" s="98"/>
      <c r="AD399" s="98"/>
    </row>
    <row r="400" spans="1:30">
      <c r="A400" s="99"/>
      <c r="B400" s="60" t="str">
        <f t="shared" si="178"/>
        <v>↑先にカタログの種類を選択して下さい。</v>
      </c>
      <c r="C400" s="60">
        <f t="shared" ref="C400:D400" si="197">CHOOSE($B$118,0,E21,H21,K21,N21,Q21,T21,W21,Z21,AC21,AF21,AI21,AL21,AO21,AR21,AU21,AX21,BA21,BD21,BG21,BJ21,BM21,BP21,BS21,BV21,BY21,CB21,CE21,CH21,CK21,CN21,CQ21,CT21,CW21)</f>
        <v>0</v>
      </c>
      <c r="D400" s="60">
        <f t="shared" si="197"/>
        <v>0</v>
      </c>
      <c r="AB400" s="98"/>
      <c r="AC400" s="98"/>
      <c r="AD400" s="98"/>
    </row>
    <row r="401" spans="1:30">
      <c r="A401" s="99"/>
      <c r="B401" s="60" t="str">
        <f t="shared" si="178"/>
        <v>↑先にカタログの種類を選択して下さい。</v>
      </c>
      <c r="C401" s="60">
        <f t="shared" ref="C401:D401" si="198">CHOOSE($B$118,0,E22,H22,K22,N22,Q22,T22,W22,Z22,AC22,AF22,AI22,AL22,AO22,AR22,AU22,AX22,BA22,BD22,BG22,BJ22,BM22,BP22,BS22,BV22,BY22,CB22,CE22,CH22,CK22,CN22,CQ22,CT22,CW22)</f>
        <v>0</v>
      </c>
      <c r="D401" s="60">
        <f t="shared" si="198"/>
        <v>0</v>
      </c>
      <c r="AB401" s="98"/>
      <c r="AC401" s="98"/>
      <c r="AD401" s="98"/>
    </row>
    <row r="402" spans="1:30">
      <c r="A402" s="99"/>
      <c r="B402" s="60" t="str">
        <f t="shared" si="178"/>
        <v>↑先にカタログの種類を選択して下さい。</v>
      </c>
      <c r="C402" s="60">
        <f t="shared" ref="C402:D402" si="199">CHOOSE($B$118,0,E23,H23,K23,N23,Q23,T23,W23,Z23,AC23,AF23,AI23,AL23,AO23,AR23,AU23,AX23,BA23,BD23,BG23,BJ23,BM23,BP23,BS23,BV23,BY23,CB23,CE23,CH23,CK23,CN23,CQ23,CT23,CW23)</f>
        <v>0</v>
      </c>
      <c r="D402" s="60">
        <f t="shared" si="199"/>
        <v>0</v>
      </c>
      <c r="AB402" s="98"/>
      <c r="AC402" s="98"/>
      <c r="AD402" s="98"/>
    </row>
    <row r="403" spans="1:30">
      <c r="A403" s="99"/>
      <c r="B403" s="60" t="str">
        <f t="shared" si="178"/>
        <v>↑先にカタログの種類を選択して下さい。</v>
      </c>
      <c r="C403" s="60">
        <f t="shared" ref="C403:D403" si="200">CHOOSE($B$118,0,E24,H24,K24,N24,Q24,T24,W24,Z24,AC24,AF24,AI24,AL24,AO24,AR24,AU24,AX24,BA24,BD24,BG24,BJ24,BM24,BP24,BS24,BV24,BY24,CB24,CE24,CH24,CK24,CN24,CQ24,CT24,CW24)</f>
        <v>0</v>
      </c>
      <c r="D403" s="60">
        <f t="shared" si="200"/>
        <v>0</v>
      </c>
      <c r="AB403" s="98"/>
      <c r="AC403" s="98"/>
      <c r="AD403" s="98"/>
    </row>
    <row r="404" spans="1:30">
      <c r="A404" s="99"/>
      <c r="B404" s="60" t="str">
        <f t="shared" si="178"/>
        <v>↑先にカタログの種類を選択して下さい。</v>
      </c>
      <c r="C404" s="60">
        <f t="shared" ref="C404:D404" si="201">CHOOSE($B$118,0,E25,H25,K25,N25,Q25,T25,W25,Z25,AC25,AF25,AI25,AL25,AO25,AR25,AU25,AX25,BA25,BD25,BG25,BJ25,BM25,BP25,BS25,BV25,BY25,CB25,CE25,CH25,CK25,CN25,CQ25,CT25,CW25)</f>
        <v>0</v>
      </c>
      <c r="D404" s="60">
        <f t="shared" si="201"/>
        <v>0</v>
      </c>
      <c r="AB404" s="98"/>
      <c r="AC404" s="98"/>
      <c r="AD404" s="98"/>
    </row>
    <row r="405" spans="1:30">
      <c r="A405" s="99"/>
      <c r="B405" s="60" t="str">
        <f t="shared" si="178"/>
        <v>↑先にカタログの種類を選択して下さい。</v>
      </c>
      <c r="C405" s="60">
        <f t="shared" ref="C405:D405" si="202">CHOOSE($B$118,0,E26,H26,K26,N26,Q26,T26,W26,Z26,AC26,AF26,AI26,AL26,AO26,AR26,AU26,AX26,BA26,BD26,BG26,BJ26,BM26,BP26,BS26,BV26,BY26,CB26,CE26,CH26,CK26,CN26,CQ26,CT26,CW26)</f>
        <v>0</v>
      </c>
      <c r="D405" s="60">
        <f t="shared" si="202"/>
        <v>0</v>
      </c>
      <c r="AB405" s="98"/>
      <c r="AC405" s="98"/>
      <c r="AD405" s="98"/>
    </row>
    <row r="406" spans="1:30">
      <c r="A406" s="99"/>
      <c r="B406" s="60" t="str">
        <f t="shared" si="178"/>
        <v>↑先にカタログの種類を選択して下さい。</v>
      </c>
      <c r="C406" s="60">
        <f t="shared" ref="C406:D406" si="203">CHOOSE($B$118,0,E27,H27,K27,N27,Q27,T27,W27,Z27,AC27,AF27,AI27,AL27,AO27,AR27,AU27,AX27,BA27,BD27,BG27,BJ27,BM27,BP27,BS27,BV27,BY27,CB27,CE27,CH27,CK27,CN27,CQ27,CT27,CW27)</f>
        <v>0</v>
      </c>
      <c r="D406" s="60">
        <f t="shared" si="203"/>
        <v>0</v>
      </c>
      <c r="AB406" s="98"/>
      <c r="AC406" s="98"/>
      <c r="AD406" s="98"/>
    </row>
    <row r="407" spans="1:30">
      <c r="A407" s="99"/>
      <c r="B407" s="60" t="str">
        <f t="shared" si="178"/>
        <v>↑先にカタログの種類を選択して下さい。</v>
      </c>
      <c r="C407" s="60">
        <f t="shared" ref="C407:D407" si="204">CHOOSE($B$118,0,E28,H28,K28,N28,Q28,T28,W28,Z28,AC28,AF28,AI28,AL28,AO28,AR28,AU28,AX28,BA28,BD28,BG28,BJ28,BM28,BP28,BS28,BV28,BY28,CB28,CE28,CH28,CK28,CN28,CQ28,CT28,CW28)</f>
        <v>0</v>
      </c>
      <c r="D407" s="60">
        <f t="shared" si="204"/>
        <v>0</v>
      </c>
      <c r="AB407" s="98"/>
      <c r="AC407" s="98"/>
      <c r="AD407" s="98"/>
    </row>
    <row r="408" spans="1:30">
      <c r="A408" s="99"/>
      <c r="B408" s="60" t="str">
        <f t="shared" si="178"/>
        <v>↑先にカタログの種類を選択して下さい。</v>
      </c>
      <c r="C408" s="60">
        <f t="shared" ref="C408:D408" si="205">CHOOSE($B$118,0,E29,H29,K29,N29,Q29,T29,W29,Z29,AC29,AF29,AI29,AL29,AO29,AR29,AU29,AX29,BA29,BD29,BG29,BJ29,BM29,BP29,BS29,BV29,BY29,CB29,CE29,CH29,CK29,CN29,CQ29,CT29,CW29)</f>
        <v>0</v>
      </c>
      <c r="D408" s="60">
        <f t="shared" si="205"/>
        <v>0</v>
      </c>
      <c r="AB408" s="98"/>
      <c r="AC408" s="98"/>
      <c r="AD408" s="98"/>
    </row>
    <row r="409" spans="1:30">
      <c r="A409" s="99"/>
      <c r="B409" s="60"/>
      <c r="C409" s="60"/>
      <c r="D409" s="60"/>
      <c r="AB409" s="98"/>
      <c r="AC409" s="98"/>
      <c r="AD409" s="98"/>
    </row>
    <row r="410" spans="1:30">
      <c r="A410" s="99"/>
      <c r="B410" s="60"/>
      <c r="C410" s="60"/>
      <c r="D410" s="60"/>
      <c r="AB410" s="98"/>
      <c r="AC410" s="98"/>
      <c r="AD410" s="98"/>
    </row>
    <row r="411" spans="1:30">
      <c r="A411" s="99">
        <v>9</v>
      </c>
      <c r="B411" s="60" t="str">
        <f>CHOOSE($B$119,"↑先にカタログの種類を選択して下さい。",D2,G2,J2,M2,P2,S2,V2,Y2,AB2,AE2,AH2,AK2,AN2,AQ2,AT2,AW2,AZ2,BC2,BF2,BI2,BL2,BO2,BR2,BU2,BX2,CA2,CD2,CG2,CJ2,CM2,CP2,CS2,CV2)</f>
        <v>↑先にカタログの種類を選択して下さい。</v>
      </c>
      <c r="C411" s="60">
        <f>CHOOSE($B$119,0,E2,H2,K2,N2,Q2,T2,W2,Z2,AC2,AF2,AI2,AL2,AO2,AR2,AU2,AX2,BA2,BD2,BG2,BJ2,BM2,BP2,BS2,BV2,BY2,CB2,CE2,CH2,CK2,CN2,CQ2,CT2,CW2)</f>
        <v>0</v>
      </c>
      <c r="D411" s="60">
        <f>CHOOSE($B$119,0,F2,I2,L2,O2,R2,U2,X2,AA2,AD2,AG2,AJ2,AM2,AP2,AS2,AV2,AY2,BB2,BE2,BH2,BK2,BN2,BQ2,BT2,BW2,BZ2,CC2,CF2,CI2,CL2,CO2,CR2,CU2,CX2)</f>
        <v>0</v>
      </c>
      <c r="AB411" s="98"/>
      <c r="AC411" s="98"/>
      <c r="AD411" s="98"/>
    </row>
    <row r="412" spans="1:30">
      <c r="A412" s="99"/>
      <c r="B412" s="60" t="str">
        <f t="shared" ref="B412:B438" si="206">CHOOSE($B$119,"↑先にカタログの種類を選択して下さい。",D3,G3,J3,M3,P3,S3,V3,Y3,AB3,AE3,AH3,AK3,AN3,AQ3,AT3,AW3,AZ3,BC3,BF3,BI3,BL3,BO3,BR3,BU3,BX3,CA3,CD3,CG3,CJ3,CM3,CP3,CS3,CV3)</f>
        <v>↑先にカタログの種類を選択して下さい。</v>
      </c>
      <c r="C412" s="60">
        <f t="shared" ref="C412:D412" si="207">CHOOSE($B$119,0,E3,H3,K3,N3,Q3,T3,W3,Z3,AC3,AF3,AI3,AL3,AO3,AR3,AU3,AX3,BA3,BD3,BG3,BJ3,BM3,BP3,BS3,BV3,BY3,CB3,CE3,CH3,CK3,CN3,CQ3,CT3,CW3)</f>
        <v>0</v>
      </c>
      <c r="D412" s="60">
        <f t="shared" si="207"/>
        <v>0</v>
      </c>
      <c r="AB412" s="98"/>
      <c r="AC412" s="98"/>
      <c r="AD412" s="98"/>
    </row>
    <row r="413" spans="1:30">
      <c r="A413" s="99"/>
      <c r="B413" s="60" t="str">
        <f t="shared" si="206"/>
        <v>↑先にカタログの種類を選択して下さい。</v>
      </c>
      <c r="C413" s="60">
        <f t="shared" ref="C413:D413" si="208">CHOOSE($B$119,0,E4,H4,K4,N4,Q4,T4,W4,Z4,AC4,AF4,AI4,AL4,AO4,AR4,AU4,AX4,BA4,BD4,BG4,BJ4,BM4,BP4,BS4,BV4,BY4,CB4,CE4,CH4,CK4,CN4,CQ4,CT4,CW4)</f>
        <v>0</v>
      </c>
      <c r="D413" s="60">
        <f t="shared" si="208"/>
        <v>0</v>
      </c>
      <c r="AB413" s="98"/>
      <c r="AC413" s="98"/>
      <c r="AD413" s="98"/>
    </row>
    <row r="414" spans="1:30">
      <c r="A414" s="99"/>
      <c r="B414" s="60" t="str">
        <f t="shared" si="206"/>
        <v>↑先にカタログの種類を選択して下さい。</v>
      </c>
      <c r="C414" s="60">
        <f t="shared" ref="C414:D414" si="209">CHOOSE($B$119,0,E5,H5,K5,N5,Q5,T5,W5,Z5,AC5,AF5,AI5,AL5,AO5,AR5,AU5,AX5,BA5,BD5,BG5,BJ5,BM5,BP5,BS5,BV5,BY5,CB5,CE5,CH5,CK5,CN5,CQ5,CT5,CW5)</f>
        <v>0</v>
      </c>
      <c r="D414" s="60">
        <f t="shared" si="209"/>
        <v>0</v>
      </c>
      <c r="AB414" s="98"/>
      <c r="AC414" s="98"/>
      <c r="AD414" s="98"/>
    </row>
    <row r="415" spans="1:30">
      <c r="A415" s="99"/>
      <c r="B415" s="60" t="str">
        <f t="shared" si="206"/>
        <v>↑先にカタログの種類を選択して下さい。</v>
      </c>
      <c r="C415" s="60">
        <f t="shared" ref="C415:D415" si="210">CHOOSE($B$119,0,E6,H6,K6,N6,Q6,T6,W6,Z6,AC6,AF6,AI6,AL6,AO6,AR6,AU6,AX6,BA6,BD6,BG6,BJ6,BM6,BP6,BS6,BV6,BY6,CB6,CE6,CH6,CK6,CN6,CQ6,CT6,CW6)</f>
        <v>0</v>
      </c>
      <c r="D415" s="60">
        <f t="shared" si="210"/>
        <v>0</v>
      </c>
      <c r="AB415" s="98"/>
      <c r="AC415" s="98"/>
      <c r="AD415" s="98"/>
    </row>
    <row r="416" spans="1:30">
      <c r="A416" s="99"/>
      <c r="B416" s="60" t="str">
        <f t="shared" si="206"/>
        <v>↑先にカタログの種類を選択して下さい。</v>
      </c>
      <c r="C416" s="60">
        <f t="shared" ref="C416:D416" si="211">CHOOSE($B$119,0,E7,H7,K7,N7,Q7,T7,W7,Z7,AC7,AF7,AI7,AL7,AO7,AR7,AU7,AX7,BA7,BD7,BG7,BJ7,BM7,BP7,BS7,BV7,BY7,CB7,CE7,CH7,CK7,CN7,CQ7,CT7,CW7)</f>
        <v>0</v>
      </c>
      <c r="D416" s="60">
        <f t="shared" si="211"/>
        <v>0</v>
      </c>
      <c r="AB416" s="98"/>
      <c r="AC416" s="98"/>
      <c r="AD416" s="98"/>
    </row>
    <row r="417" spans="1:30">
      <c r="A417" s="99"/>
      <c r="B417" s="60" t="str">
        <f t="shared" si="206"/>
        <v>↑先にカタログの種類を選択して下さい。</v>
      </c>
      <c r="C417" s="60">
        <f t="shared" ref="C417:D417" si="212">CHOOSE($B$119,0,E8,H8,K8,N8,Q8,T8,W8,Z8,AC8,AF8,AI8,AL8,AO8,AR8,AU8,AX8,BA8,BD8,BG8,BJ8,BM8,BP8,BS8,BV8,BY8,CB8,CE8,CH8,CK8,CN8,CQ8,CT8,CW8)</f>
        <v>0</v>
      </c>
      <c r="D417" s="60">
        <f t="shared" si="212"/>
        <v>0</v>
      </c>
      <c r="AB417" s="98"/>
      <c r="AC417" s="98"/>
      <c r="AD417" s="98"/>
    </row>
    <row r="418" spans="1:30">
      <c r="A418" s="99"/>
      <c r="B418" s="60" t="str">
        <f t="shared" si="206"/>
        <v>↑先にカタログの種類を選択して下さい。</v>
      </c>
      <c r="C418" s="60">
        <f t="shared" ref="C418:D418" si="213">CHOOSE($B$119,0,E9,H9,K9,N9,Q9,T9,W9,Z9,AC9,AF9,AI9,AL9,AO9,AR9,AU9,AX9,BA9,BD9,BG9,BJ9,BM9,BP9,BS9,BV9,BY9,CB9,CE9,CH9,CK9,CN9,CQ9,CT9,CW9)</f>
        <v>0</v>
      </c>
      <c r="D418" s="60">
        <f t="shared" si="213"/>
        <v>0</v>
      </c>
      <c r="AB418" s="98"/>
      <c r="AC418" s="98"/>
      <c r="AD418" s="98"/>
    </row>
    <row r="419" spans="1:30">
      <c r="A419" s="99"/>
      <c r="B419" s="60" t="str">
        <f t="shared" si="206"/>
        <v>↑先にカタログの種類を選択して下さい。</v>
      </c>
      <c r="C419" s="60">
        <f t="shared" ref="C419:D419" si="214">CHOOSE($B$119,0,E10,H10,K10,N10,Q10,T10,W10,Z10,AC10,AF10,AI10,AL10,AO10,AR10,AU10,AX10,BA10,BD10,BG10,BJ10,BM10,BP10,BS10,BV10,BY10,CB10,CE10,CH10,CK10,CN10,CQ10,CT10,CW10)</f>
        <v>0</v>
      </c>
      <c r="D419" s="60">
        <f t="shared" si="214"/>
        <v>0</v>
      </c>
      <c r="AB419" s="98"/>
      <c r="AC419" s="98"/>
      <c r="AD419" s="98"/>
    </row>
    <row r="420" spans="1:30">
      <c r="A420" s="99"/>
      <c r="B420" s="60" t="str">
        <f t="shared" si="206"/>
        <v>↑先にカタログの種類を選択して下さい。</v>
      </c>
      <c r="C420" s="60">
        <f t="shared" ref="C420:D420" si="215">CHOOSE($B$119,0,E11,H11,K11,N11,Q11,T11,W11,Z11,AC11,AF11,AI11,AL11,AO11,AR11,AU11,AX11,BA11,BD11,BG11,BJ11,BM11,BP11,BS11,BV11,BY11,CB11,CE11,CH11,CK11,CN11,CQ11,CT11,CW11)</f>
        <v>0</v>
      </c>
      <c r="D420" s="60">
        <f t="shared" si="215"/>
        <v>0</v>
      </c>
      <c r="AB420" s="98"/>
      <c r="AC420" s="98"/>
      <c r="AD420" s="98"/>
    </row>
    <row r="421" spans="1:30">
      <c r="A421" s="99"/>
      <c r="B421" s="60" t="str">
        <f t="shared" si="206"/>
        <v>↑先にカタログの種類を選択して下さい。</v>
      </c>
      <c r="C421" s="60">
        <f t="shared" ref="C421:D421" si="216">CHOOSE($B$119,0,E12,H12,K12,N12,Q12,T12,W12,Z12,AC12,AF12,AI12,AL12,AO12,AR12,AU12,AX12,BA12,BD12,BG12,BJ12,BM12,BP12,BS12,BV12,BY12,CB12,CE12,CH12,CK12,CN12,CQ12,CT12,CW12)</f>
        <v>0</v>
      </c>
      <c r="D421" s="60">
        <f t="shared" si="216"/>
        <v>0</v>
      </c>
      <c r="AB421" s="98"/>
      <c r="AC421" s="98"/>
      <c r="AD421" s="98"/>
    </row>
    <row r="422" spans="1:30">
      <c r="A422" s="99"/>
      <c r="B422" s="60" t="str">
        <f t="shared" si="206"/>
        <v>↑先にカタログの種類を選択して下さい。</v>
      </c>
      <c r="C422" s="60">
        <f t="shared" ref="C422:D422" si="217">CHOOSE($B$119,0,E13,H13,K13,N13,Q13,T13,W13,Z13,AC13,AF13,AI13,AL13,AO13,AR13,AU13,AX13,BA13,BD13,BG13,BJ13,BM13,BP13,BS13,BV13,BY13,CB13,CE13,CH13,CK13,CN13,CQ13,CT13,CW13)</f>
        <v>0</v>
      </c>
      <c r="D422" s="60">
        <f t="shared" si="217"/>
        <v>0</v>
      </c>
      <c r="AB422" s="98"/>
      <c r="AC422" s="98"/>
      <c r="AD422" s="98"/>
    </row>
    <row r="423" spans="1:30">
      <c r="A423" s="99"/>
      <c r="B423" s="60" t="str">
        <f t="shared" si="206"/>
        <v>↑先にカタログの種類を選択して下さい。</v>
      </c>
      <c r="C423" s="60">
        <f t="shared" ref="C423:D423" si="218">CHOOSE($B$119,0,E14,H14,K14,N14,Q14,T14,W14,Z14,AC14,AF14,AI14,AL14,AO14,AR14,AU14,AX14,BA14,BD14,BG14,BJ14,BM14,BP14,BS14,BV14,BY14,CB14,CE14,CH14,CK14,CN14,CQ14,CT14,CW14)</f>
        <v>0</v>
      </c>
      <c r="D423" s="60">
        <f t="shared" si="218"/>
        <v>0</v>
      </c>
      <c r="AB423" s="98"/>
      <c r="AC423" s="98"/>
      <c r="AD423" s="98"/>
    </row>
    <row r="424" spans="1:30">
      <c r="A424" s="99"/>
      <c r="B424" s="60" t="str">
        <f t="shared" si="206"/>
        <v>↑先にカタログの種類を選択して下さい。</v>
      </c>
      <c r="C424" s="60">
        <f t="shared" ref="C424:D424" si="219">CHOOSE($B$119,0,E15,H15,K15,N15,Q15,T15,W15,Z15,AC15,AF15,AI15,AL15,AO15,AR15,AU15,AX15,BA15,BD15,BG15,BJ15,BM15,BP15,BS15,BV15,BY15,CB15,CE15,CH15,CK15,CN15,CQ15,CT15,CW15)</f>
        <v>0</v>
      </c>
      <c r="D424" s="60">
        <f t="shared" si="219"/>
        <v>0</v>
      </c>
      <c r="AB424" s="98"/>
      <c r="AC424" s="98"/>
      <c r="AD424" s="98"/>
    </row>
    <row r="425" spans="1:30">
      <c r="A425" s="99"/>
      <c r="B425" s="60" t="str">
        <f t="shared" si="206"/>
        <v>↑先にカタログの種類を選択して下さい。</v>
      </c>
      <c r="C425" s="60">
        <f t="shared" ref="C425:D425" si="220">CHOOSE($B$119,0,E16,H16,K16,N16,Q16,T16,W16,Z16,AC16,AF16,AI16,AL16,AO16,AR16,AU16,AX16,BA16,BD16,BG16,BJ16,BM16,BP16,BS16,BV16,BY16,CB16,CE16,CH16,CK16,CN16,CQ16,CT16,CW16)</f>
        <v>0</v>
      </c>
      <c r="D425" s="60">
        <f t="shared" si="220"/>
        <v>0</v>
      </c>
      <c r="AB425" s="98"/>
      <c r="AC425" s="98"/>
      <c r="AD425" s="98"/>
    </row>
    <row r="426" spans="1:30">
      <c r="A426" s="99"/>
      <c r="B426" s="60" t="str">
        <f t="shared" si="206"/>
        <v>↑先にカタログの種類を選択して下さい。</v>
      </c>
      <c r="C426" s="60">
        <f t="shared" ref="C426:D426" si="221">CHOOSE($B$119,0,E17,H17,K17,N17,Q17,T17,W17,Z17,AC17,AF17,AI17,AL17,AO17,AR17,AU17,AX17,BA17,BD17,BG17,BJ17,BM17,BP17,BS17,BV17,BY17,CB17,CE17,CH17,CK17,CN17,CQ17,CT17,CW17)</f>
        <v>0</v>
      </c>
      <c r="D426" s="60">
        <f t="shared" si="221"/>
        <v>0</v>
      </c>
      <c r="AB426" s="98"/>
      <c r="AC426" s="98"/>
      <c r="AD426" s="98"/>
    </row>
    <row r="427" spans="1:30">
      <c r="A427" s="99"/>
      <c r="B427" s="60" t="str">
        <f t="shared" si="206"/>
        <v>↑先にカタログの種類を選択して下さい。</v>
      </c>
      <c r="C427" s="60">
        <f t="shared" ref="C427:D427" si="222">CHOOSE($B$119,0,E18,H18,K18,N18,Q18,T18,W18,Z18,AC18,AF18,AI18,AL18,AO18,AR18,AU18,AX18,BA18,BD18,BG18,BJ18,BM18,BP18,BS18,BV18,BY18,CB18,CE18,CH18,CK18,CN18,CQ18,CT18,CW18)</f>
        <v>0</v>
      </c>
      <c r="D427" s="60">
        <f t="shared" si="222"/>
        <v>0</v>
      </c>
      <c r="AB427" s="98"/>
      <c r="AC427" s="98"/>
      <c r="AD427" s="98"/>
    </row>
    <row r="428" spans="1:30">
      <c r="A428" s="99"/>
      <c r="B428" s="60" t="str">
        <f t="shared" si="206"/>
        <v>↑先にカタログの種類を選択して下さい。</v>
      </c>
      <c r="C428" s="60">
        <f t="shared" ref="C428:D428" si="223">CHOOSE($B$119,0,E19,H19,K19,N19,Q19,T19,W19,Z19,AC19,AF19,AI19,AL19,AO19,AR19,AU19,AX19,BA19,BD19,BG19,BJ19,BM19,BP19,BS19,BV19,BY19,CB19,CE19,CH19,CK19,CN19,CQ19,CT19,CW19)</f>
        <v>0</v>
      </c>
      <c r="D428" s="60">
        <f t="shared" si="223"/>
        <v>0</v>
      </c>
      <c r="AB428" s="98"/>
      <c r="AC428" s="98"/>
      <c r="AD428" s="98"/>
    </row>
    <row r="429" spans="1:30">
      <c r="A429" s="99"/>
      <c r="B429" s="60" t="str">
        <f t="shared" si="206"/>
        <v>↑先にカタログの種類を選択して下さい。</v>
      </c>
      <c r="C429" s="60">
        <f t="shared" ref="C429:D429" si="224">CHOOSE($B$119,0,E20,H20,K20,N20,Q20,T20,W20,Z20,AC20,AF20,AI20,AL20,AO20,AR20,AU20,AX20,BA20,BD20,BG20,BJ20,BM20,BP20,BS20,BV20,BY20,CB20,CE20,CH20,CK20,CN20,CQ20,CT20,CW20)</f>
        <v>0</v>
      </c>
      <c r="D429" s="60">
        <f t="shared" si="224"/>
        <v>0</v>
      </c>
      <c r="AB429" s="98"/>
      <c r="AC429" s="98"/>
      <c r="AD429" s="98"/>
    </row>
    <row r="430" spans="1:30">
      <c r="A430" s="99"/>
      <c r="B430" s="60" t="str">
        <f t="shared" si="206"/>
        <v>↑先にカタログの種類を選択して下さい。</v>
      </c>
      <c r="C430" s="60">
        <f t="shared" ref="C430:D430" si="225">CHOOSE($B$119,0,E21,H21,K21,N21,Q21,T21,W21,Z21,AC21,AF21,AI21,AL21,AO21,AR21,AU21,AX21,BA21,BD21,BG21,BJ21,BM21,BP21,BS21,BV21,BY21,CB21,CE21,CH21,CK21,CN21,CQ21,CT21,CW21)</f>
        <v>0</v>
      </c>
      <c r="D430" s="60">
        <f t="shared" si="225"/>
        <v>0</v>
      </c>
      <c r="AB430" s="98"/>
      <c r="AC430" s="98"/>
      <c r="AD430" s="98"/>
    </row>
    <row r="431" spans="1:30">
      <c r="A431" s="99"/>
      <c r="B431" s="60" t="str">
        <f t="shared" si="206"/>
        <v>↑先にカタログの種類を選択して下さい。</v>
      </c>
      <c r="C431" s="60">
        <f t="shared" ref="C431:D431" si="226">CHOOSE($B$119,0,E22,H22,K22,N22,Q22,T22,W22,Z22,AC22,AF22,AI22,AL22,AO22,AR22,AU22,AX22,BA22,BD22,BG22,BJ22,BM22,BP22,BS22,BV22,BY22,CB22,CE22,CH22,CK22,CN22,CQ22,CT22,CW22)</f>
        <v>0</v>
      </c>
      <c r="D431" s="60">
        <f t="shared" si="226"/>
        <v>0</v>
      </c>
      <c r="AB431" s="98"/>
      <c r="AC431" s="98"/>
      <c r="AD431" s="98"/>
    </row>
    <row r="432" spans="1:30">
      <c r="A432" s="99"/>
      <c r="B432" s="60" t="str">
        <f t="shared" si="206"/>
        <v>↑先にカタログの種類を選択して下さい。</v>
      </c>
      <c r="C432" s="60">
        <f t="shared" ref="C432:D432" si="227">CHOOSE($B$119,0,E23,H23,K23,N23,Q23,T23,W23,Z23,AC23,AF23,AI23,AL23,AO23,AR23,AU23,AX23,BA23,BD23,BG23,BJ23,BM23,BP23,BS23,BV23,BY23,CB23,CE23,CH23,CK23,CN23,CQ23,CT23,CW23)</f>
        <v>0</v>
      </c>
      <c r="D432" s="60">
        <f t="shared" si="227"/>
        <v>0</v>
      </c>
      <c r="AB432" s="98"/>
      <c r="AC432" s="98"/>
      <c r="AD432" s="98"/>
    </row>
    <row r="433" spans="1:30">
      <c r="A433" s="99"/>
      <c r="B433" s="60" t="str">
        <f t="shared" si="206"/>
        <v>↑先にカタログの種類を選択して下さい。</v>
      </c>
      <c r="C433" s="60">
        <f t="shared" ref="C433:D433" si="228">CHOOSE($B$119,0,E24,H24,K24,N24,Q24,T24,W24,Z24,AC24,AF24,AI24,AL24,AO24,AR24,AU24,AX24,BA24,BD24,BG24,BJ24,BM24,BP24,BS24,BV24,BY24,CB24,CE24,CH24,CK24,CN24,CQ24,CT24,CW24)</f>
        <v>0</v>
      </c>
      <c r="D433" s="60">
        <f t="shared" si="228"/>
        <v>0</v>
      </c>
      <c r="AB433" s="98"/>
      <c r="AC433" s="98"/>
      <c r="AD433" s="98"/>
    </row>
    <row r="434" spans="1:30">
      <c r="A434" s="99"/>
      <c r="B434" s="60" t="str">
        <f t="shared" si="206"/>
        <v>↑先にカタログの種類を選択して下さい。</v>
      </c>
      <c r="C434" s="60">
        <f t="shared" ref="C434:D434" si="229">CHOOSE($B$119,0,E25,H25,K25,N25,Q25,T25,W25,Z25,AC25,AF25,AI25,AL25,AO25,AR25,AU25,AX25,BA25,BD25,BG25,BJ25,BM25,BP25,BS25,BV25,BY25,CB25,CE25,CH25,CK25,CN25,CQ25,CT25,CW25)</f>
        <v>0</v>
      </c>
      <c r="D434" s="60">
        <f t="shared" si="229"/>
        <v>0</v>
      </c>
      <c r="AB434" s="98"/>
      <c r="AC434" s="98"/>
      <c r="AD434" s="98"/>
    </row>
    <row r="435" spans="1:30">
      <c r="A435" s="99"/>
      <c r="B435" s="60" t="str">
        <f t="shared" si="206"/>
        <v>↑先にカタログの種類を選択して下さい。</v>
      </c>
      <c r="C435" s="60">
        <f t="shared" ref="C435:D435" si="230">CHOOSE($B$119,0,E26,H26,K26,N26,Q26,T26,W26,Z26,AC26,AF26,AI26,AL26,AO26,AR26,AU26,AX26,BA26,BD26,BG26,BJ26,BM26,BP26,BS26,BV26,BY26,CB26,CE26,CH26,CK26,CN26,CQ26,CT26,CW26)</f>
        <v>0</v>
      </c>
      <c r="D435" s="60">
        <f t="shared" si="230"/>
        <v>0</v>
      </c>
      <c r="AB435" s="98"/>
      <c r="AC435" s="98"/>
      <c r="AD435" s="98"/>
    </row>
    <row r="436" spans="1:30">
      <c r="A436" s="99"/>
      <c r="B436" s="60" t="str">
        <f t="shared" si="206"/>
        <v>↑先にカタログの種類を選択して下さい。</v>
      </c>
      <c r="C436" s="60">
        <f t="shared" ref="C436:D436" si="231">CHOOSE($B$119,0,E27,H27,K27,N27,Q27,T27,W27,Z27,AC27,AF27,AI27,AL27,AO27,AR27,AU27,AX27,BA27,BD27,BG27,BJ27,BM27,BP27,BS27,BV27,BY27,CB27,CE27,CH27,CK27,CN27,CQ27,CT27,CW27)</f>
        <v>0</v>
      </c>
      <c r="D436" s="60">
        <f t="shared" si="231"/>
        <v>0</v>
      </c>
      <c r="AB436" s="98"/>
      <c r="AC436" s="98"/>
      <c r="AD436" s="98"/>
    </row>
    <row r="437" spans="1:30">
      <c r="A437" s="99"/>
      <c r="B437" s="60" t="str">
        <f t="shared" si="206"/>
        <v>↑先にカタログの種類を選択して下さい。</v>
      </c>
      <c r="C437" s="60">
        <f t="shared" ref="C437:D437" si="232">CHOOSE($B$119,0,E28,H28,K28,N28,Q28,T28,W28,Z28,AC28,AF28,AI28,AL28,AO28,AR28,AU28,AX28,BA28,BD28,BG28,BJ28,BM28,BP28,BS28,BV28,BY28,CB28,CE28,CH28,CK28,CN28,CQ28,CT28,CW28)</f>
        <v>0</v>
      </c>
      <c r="D437" s="60">
        <f t="shared" si="232"/>
        <v>0</v>
      </c>
      <c r="AB437" s="98"/>
      <c r="AC437" s="98"/>
      <c r="AD437" s="98"/>
    </row>
    <row r="438" spans="1:30">
      <c r="A438" s="99"/>
      <c r="B438" s="60" t="str">
        <f t="shared" si="206"/>
        <v>↑先にカタログの種類を選択して下さい。</v>
      </c>
      <c r="C438" s="60">
        <f t="shared" ref="C438:D438" si="233">CHOOSE($B$119,0,E29,H29,K29,N29,Q29,T29,W29,Z29,AC29,AF29,AI29,AL29,AO29,AR29,AU29,AX29,BA29,BD29,BG29,BJ29,BM29,BP29,BS29,BV29,BY29,CB29,CE29,CH29,CK29,CN29,CQ29,CT29,CW29)</f>
        <v>0</v>
      </c>
      <c r="D438" s="60">
        <f t="shared" si="233"/>
        <v>0</v>
      </c>
      <c r="AB438" s="98"/>
      <c r="AC438" s="98"/>
      <c r="AD438" s="98"/>
    </row>
    <row r="439" spans="1:30">
      <c r="A439" s="99"/>
      <c r="B439" s="60"/>
      <c r="C439" s="60"/>
      <c r="D439" s="60"/>
      <c r="AB439" s="98"/>
      <c r="AC439" s="98"/>
      <c r="AD439" s="98"/>
    </row>
    <row r="440" spans="1:30">
      <c r="A440" s="99"/>
      <c r="B440" s="60"/>
      <c r="C440" s="60"/>
      <c r="D440" s="60"/>
      <c r="AB440" s="98"/>
      <c r="AC440" s="98"/>
      <c r="AD440" s="98"/>
    </row>
    <row r="441" spans="1:30">
      <c r="A441" s="99">
        <v>10</v>
      </c>
      <c r="B441" s="60" t="str">
        <f>CHOOSE($B$120,"↑先にカタログの種類を選択して下さい。",D2,G2,J2,M2,P2,S2,V2,Y2,AB2,AE2,AH2,AK2,AN2,AQ2,AT2,AW2,AZ2,BC2,BF2,BI2,BL2,BO2,BR2,BU2,BX2,CA2,CD2,CG2,CJ2,CM2,CP2,CS2,CV2)</f>
        <v>↑先にカタログの種類を選択して下さい。</v>
      </c>
      <c r="C441" s="60">
        <f>CHOOSE($B$120,0,E2,H2,K2,N2,Q2,T2,W2,Z2,AC2,AF2,AI2,AL2,AO2,AR2,AU2,AX2,BA2,BD2,BG2,BJ2,BM2,BP2,BS2,BV2,BY2,CB2,CE2,CH2,CK2,CN2,CQ2,CT2,CW2)</f>
        <v>0</v>
      </c>
      <c r="D441" s="60">
        <f>CHOOSE($B$120,0,F2,I2,L2,O2,R2,U2,X2,AA2,AD2,AG2,AJ2,AM2,AP2,AS2,AV2,AY2,BB2,BE2,BH2,BK2,BN2,BQ2,BT2,BW2,BZ2,CC2,CF2,CI2,CL2,CO2,CR2,CU2,CX2)</f>
        <v>0</v>
      </c>
      <c r="AB441" s="98"/>
      <c r="AC441" s="98"/>
      <c r="AD441" s="98"/>
    </row>
    <row r="442" spans="1:30">
      <c r="A442" s="99"/>
      <c r="B442" s="60" t="str">
        <f t="shared" ref="B442:B468" si="234">CHOOSE($B$120,"↑先にカタログの種類を選択して下さい。",D3,G3,J3,M3,P3,S3,V3,Y3,AB3,AE3,AH3,AK3,AN3,AQ3,AT3,AW3,AZ3,BC3,BF3,BI3,BL3,BO3,BR3,BU3,BX3,CA3,CD3,CG3,CJ3,CM3,CP3,CS3,CV3)</f>
        <v>↑先にカタログの種類を選択して下さい。</v>
      </c>
      <c r="C442" s="60">
        <f t="shared" ref="C442:D442" si="235">CHOOSE($B$120,0,E3,H3,K3,N3,Q3,T3,W3,Z3,AC3,AF3,AI3,AL3,AO3,AR3,AU3,AX3,BA3,BD3,BG3,BJ3,BM3,BP3,BS3,BV3,BY3,CB3,CE3,CH3,CK3,CN3,CQ3,CT3,CW3)</f>
        <v>0</v>
      </c>
      <c r="D442" s="60">
        <f t="shared" si="235"/>
        <v>0</v>
      </c>
      <c r="AB442" s="98"/>
      <c r="AC442" s="98"/>
      <c r="AD442" s="98"/>
    </row>
    <row r="443" spans="1:30">
      <c r="A443" s="99"/>
      <c r="B443" s="60" t="str">
        <f t="shared" si="234"/>
        <v>↑先にカタログの種類を選択して下さい。</v>
      </c>
      <c r="C443" s="60">
        <f t="shared" ref="C443:D443" si="236">CHOOSE($B$120,0,E4,H4,K4,N4,Q4,T4,W4,Z4,AC4,AF4,AI4,AL4,AO4,AR4,AU4,AX4,BA4,BD4,BG4,BJ4,BM4,BP4,BS4,BV4,BY4,CB4,CE4,CH4,CK4,CN4,CQ4,CT4,CW4)</f>
        <v>0</v>
      </c>
      <c r="D443" s="60">
        <f t="shared" si="236"/>
        <v>0</v>
      </c>
      <c r="AB443" s="98"/>
      <c r="AC443" s="98"/>
      <c r="AD443" s="98"/>
    </row>
    <row r="444" spans="1:30">
      <c r="A444" s="99"/>
      <c r="B444" s="60" t="str">
        <f t="shared" si="234"/>
        <v>↑先にカタログの種類を選択して下さい。</v>
      </c>
      <c r="C444" s="60">
        <f t="shared" ref="C444:D444" si="237">CHOOSE($B$120,0,E5,H5,K5,N5,Q5,T5,W5,Z5,AC5,AF5,AI5,AL5,AO5,AR5,AU5,AX5,BA5,BD5,BG5,BJ5,BM5,BP5,BS5,BV5,BY5,CB5,CE5,CH5,CK5,CN5,CQ5,CT5,CW5)</f>
        <v>0</v>
      </c>
      <c r="D444" s="60">
        <f t="shared" si="237"/>
        <v>0</v>
      </c>
      <c r="AB444" s="98"/>
      <c r="AC444" s="98"/>
      <c r="AD444" s="98"/>
    </row>
    <row r="445" spans="1:30">
      <c r="A445" s="99"/>
      <c r="B445" s="60" t="str">
        <f t="shared" si="234"/>
        <v>↑先にカタログの種類を選択して下さい。</v>
      </c>
      <c r="C445" s="60">
        <f t="shared" ref="C445:D445" si="238">CHOOSE($B$120,0,E6,H6,K6,N6,Q6,T6,W6,Z6,AC6,AF6,AI6,AL6,AO6,AR6,AU6,AX6,BA6,BD6,BG6,BJ6,BM6,BP6,BS6,BV6,BY6,CB6,CE6,CH6,CK6,CN6,CQ6,CT6,CW6)</f>
        <v>0</v>
      </c>
      <c r="D445" s="60">
        <f t="shared" si="238"/>
        <v>0</v>
      </c>
      <c r="AB445" s="98"/>
      <c r="AC445" s="98"/>
      <c r="AD445" s="98"/>
    </row>
    <row r="446" spans="1:30">
      <c r="A446" s="99"/>
      <c r="B446" s="60" t="str">
        <f t="shared" si="234"/>
        <v>↑先にカタログの種類を選択して下さい。</v>
      </c>
      <c r="C446" s="60">
        <f t="shared" ref="C446:D446" si="239">CHOOSE($B$120,0,E7,H7,K7,N7,Q7,T7,W7,Z7,AC7,AF7,AI7,AL7,AO7,AR7,AU7,AX7,BA7,BD7,BG7,BJ7,BM7,BP7,BS7,BV7,BY7,CB7,CE7,CH7,CK7,CN7,CQ7,CT7,CW7)</f>
        <v>0</v>
      </c>
      <c r="D446" s="60">
        <f t="shared" si="239"/>
        <v>0</v>
      </c>
      <c r="AB446" s="98"/>
      <c r="AC446" s="98"/>
      <c r="AD446" s="98"/>
    </row>
    <row r="447" spans="1:30">
      <c r="A447" s="99"/>
      <c r="B447" s="60" t="str">
        <f t="shared" si="234"/>
        <v>↑先にカタログの種類を選択して下さい。</v>
      </c>
      <c r="C447" s="60">
        <f t="shared" ref="C447:D447" si="240">CHOOSE($B$120,0,E8,H8,K8,N8,Q8,T8,W8,Z8,AC8,AF8,AI8,AL8,AO8,AR8,AU8,AX8,BA8,BD8,BG8,BJ8,BM8,BP8,BS8,BV8,BY8,CB8,CE8,CH8,CK8,CN8,CQ8,CT8,CW8)</f>
        <v>0</v>
      </c>
      <c r="D447" s="60">
        <f t="shared" si="240"/>
        <v>0</v>
      </c>
      <c r="AB447" s="98"/>
      <c r="AC447" s="98"/>
      <c r="AD447" s="98"/>
    </row>
    <row r="448" spans="1:30">
      <c r="A448" s="99"/>
      <c r="B448" s="60" t="str">
        <f t="shared" si="234"/>
        <v>↑先にカタログの種類を選択して下さい。</v>
      </c>
      <c r="C448" s="60">
        <f t="shared" ref="C448:D448" si="241">CHOOSE($B$120,0,E9,H9,K9,N9,Q9,T9,W9,Z9,AC9,AF9,AI9,AL9,AO9,AR9,AU9,AX9,BA9,BD9,BG9,BJ9,BM9,BP9,BS9,BV9,BY9,CB9,CE9,CH9,CK9,CN9,CQ9,CT9,CW9)</f>
        <v>0</v>
      </c>
      <c r="D448" s="60">
        <f t="shared" si="241"/>
        <v>0</v>
      </c>
      <c r="AB448" s="98"/>
      <c r="AC448" s="98"/>
      <c r="AD448" s="98"/>
    </row>
    <row r="449" spans="1:30">
      <c r="A449" s="99"/>
      <c r="B449" s="60" t="str">
        <f t="shared" si="234"/>
        <v>↑先にカタログの種類を選択して下さい。</v>
      </c>
      <c r="C449" s="60">
        <f t="shared" ref="C449:D449" si="242">CHOOSE($B$120,0,E10,H10,K10,N10,Q10,T10,W10,Z10,AC10,AF10,AI10,AL10,AO10,AR10,AU10,AX10,BA10,BD10,BG10,BJ10,BM10,BP10,BS10,BV10,BY10,CB10,CE10,CH10,CK10,CN10,CQ10,CT10,CW10)</f>
        <v>0</v>
      </c>
      <c r="D449" s="60">
        <f t="shared" si="242"/>
        <v>0</v>
      </c>
      <c r="AB449" s="98"/>
      <c r="AC449" s="98"/>
      <c r="AD449" s="98"/>
    </row>
    <row r="450" spans="1:30">
      <c r="A450" s="99"/>
      <c r="B450" s="60" t="str">
        <f t="shared" si="234"/>
        <v>↑先にカタログの種類を選択して下さい。</v>
      </c>
      <c r="C450" s="60">
        <f t="shared" ref="C450:D450" si="243">CHOOSE($B$120,0,E11,H11,K11,N11,Q11,T11,W11,Z11,AC11,AF11,AI11,AL11,AO11,AR11,AU11,AX11,BA11,BD11,BG11,BJ11,BM11,BP11,BS11,BV11,BY11,CB11,CE11,CH11,CK11,CN11,CQ11,CT11,CW11)</f>
        <v>0</v>
      </c>
      <c r="D450" s="60">
        <f t="shared" si="243"/>
        <v>0</v>
      </c>
      <c r="AB450" s="98"/>
      <c r="AC450" s="98"/>
      <c r="AD450" s="98"/>
    </row>
    <row r="451" spans="1:30">
      <c r="A451" s="99"/>
      <c r="B451" s="60" t="str">
        <f t="shared" si="234"/>
        <v>↑先にカタログの種類を選択して下さい。</v>
      </c>
      <c r="C451" s="60">
        <f t="shared" ref="C451:D451" si="244">CHOOSE($B$120,0,E12,H12,K12,N12,Q12,T12,W12,Z12,AC12,AF12,AI12,AL12,AO12,AR12,AU12,AX12,BA12,BD12,BG12,BJ12,BM12,BP12,BS12,BV12,BY12,CB12,CE12,CH12,CK12,CN12,CQ12,CT12,CW12)</f>
        <v>0</v>
      </c>
      <c r="D451" s="60">
        <f t="shared" si="244"/>
        <v>0</v>
      </c>
      <c r="AB451" s="98"/>
      <c r="AC451" s="98"/>
      <c r="AD451" s="98"/>
    </row>
    <row r="452" spans="1:30">
      <c r="A452" s="99"/>
      <c r="B452" s="60" t="str">
        <f t="shared" si="234"/>
        <v>↑先にカタログの種類を選択して下さい。</v>
      </c>
      <c r="C452" s="60">
        <f t="shared" ref="C452:D452" si="245">CHOOSE($B$120,0,E13,H13,K13,N13,Q13,T13,W13,Z13,AC13,AF13,AI13,AL13,AO13,AR13,AU13,AX13,BA13,BD13,BG13,BJ13,BM13,BP13,BS13,BV13,BY13,CB13,CE13,CH13,CK13,CN13,CQ13,CT13,CW13)</f>
        <v>0</v>
      </c>
      <c r="D452" s="60">
        <f t="shared" si="245"/>
        <v>0</v>
      </c>
      <c r="AB452" s="98"/>
      <c r="AC452" s="98"/>
      <c r="AD452" s="98"/>
    </row>
    <row r="453" spans="1:30">
      <c r="A453" s="99"/>
      <c r="B453" s="60" t="str">
        <f t="shared" si="234"/>
        <v>↑先にカタログの種類を選択して下さい。</v>
      </c>
      <c r="C453" s="60">
        <f t="shared" ref="C453:D453" si="246">CHOOSE($B$120,0,E14,H14,K14,N14,Q14,T14,W14,Z14,AC14,AF14,AI14,AL14,AO14,AR14,AU14,AX14,BA14,BD14,BG14,BJ14,BM14,BP14,BS14,BV14,BY14,CB14,CE14,CH14,CK14,CN14,CQ14,CT14,CW14)</f>
        <v>0</v>
      </c>
      <c r="D453" s="60">
        <f t="shared" si="246"/>
        <v>0</v>
      </c>
      <c r="AB453" s="98"/>
      <c r="AC453" s="98"/>
      <c r="AD453" s="98"/>
    </row>
    <row r="454" spans="1:30">
      <c r="A454" s="99"/>
      <c r="B454" s="60" t="str">
        <f t="shared" si="234"/>
        <v>↑先にカタログの種類を選択して下さい。</v>
      </c>
      <c r="C454" s="60">
        <f t="shared" ref="C454:D454" si="247">CHOOSE($B$120,0,E15,H15,K15,N15,Q15,T15,W15,Z15,AC15,AF15,AI15,AL15,AO15,AR15,AU15,AX15,BA15,BD15,BG15,BJ15,BM15,BP15,BS15,BV15,BY15,CB15,CE15,CH15,CK15,CN15,CQ15,CT15,CW15)</f>
        <v>0</v>
      </c>
      <c r="D454" s="60">
        <f t="shared" si="247"/>
        <v>0</v>
      </c>
      <c r="AB454" s="98"/>
      <c r="AC454" s="98"/>
      <c r="AD454" s="98"/>
    </row>
    <row r="455" spans="1:30">
      <c r="A455" s="99"/>
      <c r="B455" s="60" t="str">
        <f t="shared" si="234"/>
        <v>↑先にカタログの種類を選択して下さい。</v>
      </c>
      <c r="C455" s="60">
        <f t="shared" ref="C455:D455" si="248">CHOOSE($B$120,0,E16,H16,K16,N16,Q16,T16,W16,Z16,AC16,AF16,AI16,AL16,AO16,AR16,AU16,AX16,BA16,BD16,BG16,BJ16,BM16,BP16,BS16,BV16,BY16,CB16,CE16,CH16,CK16,CN16,CQ16,CT16,CW16)</f>
        <v>0</v>
      </c>
      <c r="D455" s="60">
        <f t="shared" si="248"/>
        <v>0</v>
      </c>
      <c r="AB455" s="98"/>
      <c r="AC455" s="98"/>
      <c r="AD455" s="98"/>
    </row>
    <row r="456" spans="1:30">
      <c r="A456" s="99"/>
      <c r="B456" s="60" t="str">
        <f t="shared" si="234"/>
        <v>↑先にカタログの種類を選択して下さい。</v>
      </c>
      <c r="C456" s="60">
        <f t="shared" ref="C456:D456" si="249">CHOOSE($B$120,0,E17,H17,K17,N17,Q17,T17,W17,Z17,AC17,AF17,AI17,AL17,AO17,AR17,AU17,AX17,BA17,BD17,BG17,BJ17,BM17,BP17,BS17,BV17,BY17,CB17,CE17,CH17,CK17,CN17,CQ17,CT17,CW17)</f>
        <v>0</v>
      </c>
      <c r="D456" s="60">
        <f t="shared" si="249"/>
        <v>0</v>
      </c>
      <c r="AB456" s="98"/>
      <c r="AC456" s="98"/>
      <c r="AD456" s="98"/>
    </row>
    <row r="457" spans="1:30">
      <c r="A457" s="99"/>
      <c r="B457" s="60" t="str">
        <f t="shared" si="234"/>
        <v>↑先にカタログの種類を選択して下さい。</v>
      </c>
      <c r="C457" s="60">
        <f t="shared" ref="C457:D457" si="250">CHOOSE($B$120,0,E18,H18,K18,N18,Q18,T18,W18,Z18,AC18,AF18,AI18,AL18,AO18,AR18,AU18,AX18,BA18,BD18,BG18,BJ18,BM18,BP18,BS18,BV18,BY18,CB18,CE18,CH18,CK18,CN18,CQ18,CT18,CW18)</f>
        <v>0</v>
      </c>
      <c r="D457" s="60">
        <f t="shared" si="250"/>
        <v>0</v>
      </c>
      <c r="AB457" s="98"/>
      <c r="AC457" s="98"/>
      <c r="AD457" s="98"/>
    </row>
    <row r="458" spans="1:30">
      <c r="A458" s="99"/>
      <c r="B458" s="60" t="str">
        <f t="shared" si="234"/>
        <v>↑先にカタログの種類を選択して下さい。</v>
      </c>
      <c r="C458" s="60">
        <f t="shared" ref="C458:D458" si="251">CHOOSE($B$120,0,E19,H19,K19,N19,Q19,T19,W19,Z19,AC19,AF19,AI19,AL19,AO19,AR19,AU19,AX19,BA19,BD19,BG19,BJ19,BM19,BP19,BS19,BV19,BY19,CB19,CE19,CH19,CK19,CN19,CQ19,CT19,CW19)</f>
        <v>0</v>
      </c>
      <c r="D458" s="60">
        <f t="shared" si="251"/>
        <v>0</v>
      </c>
      <c r="AB458" s="98"/>
      <c r="AC458" s="98"/>
      <c r="AD458" s="98"/>
    </row>
    <row r="459" spans="1:30">
      <c r="A459" s="99"/>
      <c r="B459" s="60" t="str">
        <f t="shared" si="234"/>
        <v>↑先にカタログの種類を選択して下さい。</v>
      </c>
      <c r="C459" s="60">
        <f t="shared" ref="C459:D459" si="252">CHOOSE($B$120,0,E20,H20,K20,N20,Q20,T20,W20,Z20,AC20,AF20,AI20,AL20,AO20,AR20,AU20,AX20,BA20,BD20,BG20,BJ20,BM20,BP20,BS20,BV20,BY20,CB20,CE20,CH20,CK20,CN20,CQ20,CT20,CW20)</f>
        <v>0</v>
      </c>
      <c r="D459" s="60">
        <f t="shared" si="252"/>
        <v>0</v>
      </c>
      <c r="AB459" s="98"/>
      <c r="AC459" s="98"/>
      <c r="AD459" s="98"/>
    </row>
    <row r="460" spans="1:30">
      <c r="A460" s="99"/>
      <c r="B460" s="60" t="str">
        <f t="shared" si="234"/>
        <v>↑先にカタログの種類を選択して下さい。</v>
      </c>
      <c r="C460" s="60">
        <f t="shared" ref="C460:D460" si="253">CHOOSE($B$120,0,E21,H21,K21,N21,Q21,T21,W21,Z21,AC21,AF21,AI21,AL21,AO21,AR21,AU21,AX21,BA21,BD21,BG21,BJ21,BM21,BP21,BS21,BV21,BY21,CB21,CE21,CH21,CK21,CN21,CQ21,CT21,CW21)</f>
        <v>0</v>
      </c>
      <c r="D460" s="60">
        <f t="shared" si="253"/>
        <v>0</v>
      </c>
      <c r="AB460" s="98"/>
      <c r="AC460" s="98"/>
      <c r="AD460" s="98"/>
    </row>
    <row r="461" spans="1:30">
      <c r="A461" s="99"/>
      <c r="B461" s="60" t="str">
        <f t="shared" si="234"/>
        <v>↑先にカタログの種類を選択して下さい。</v>
      </c>
      <c r="C461" s="60">
        <f t="shared" ref="C461:D461" si="254">CHOOSE($B$120,0,E22,H22,K22,N22,Q22,T22,W22,Z22,AC22,AF22,AI22,AL22,AO22,AR22,AU22,AX22,BA22,BD22,BG22,BJ22,BM22,BP22,BS22,BV22,BY22,CB22,CE22,CH22,CK22,CN22,CQ22,CT22,CW22)</f>
        <v>0</v>
      </c>
      <c r="D461" s="60">
        <f t="shared" si="254"/>
        <v>0</v>
      </c>
      <c r="AB461" s="98"/>
      <c r="AC461" s="98"/>
      <c r="AD461" s="98"/>
    </row>
    <row r="462" spans="1:30">
      <c r="A462" s="99"/>
      <c r="B462" s="60" t="str">
        <f t="shared" si="234"/>
        <v>↑先にカタログの種類を選択して下さい。</v>
      </c>
      <c r="C462" s="60">
        <f t="shared" ref="C462:D462" si="255">CHOOSE($B$120,0,E23,H23,K23,N23,Q23,T23,W23,Z23,AC23,AF23,AI23,AL23,AO23,AR23,AU23,AX23,BA23,BD23,BG23,BJ23,BM23,BP23,BS23,BV23,BY23,CB23,CE23,CH23,CK23,CN23,CQ23,CT23,CW23)</f>
        <v>0</v>
      </c>
      <c r="D462" s="60">
        <f t="shared" si="255"/>
        <v>0</v>
      </c>
      <c r="AB462" s="98"/>
      <c r="AC462" s="98"/>
      <c r="AD462" s="98"/>
    </row>
    <row r="463" spans="1:30">
      <c r="A463" s="99"/>
      <c r="B463" s="60" t="str">
        <f t="shared" si="234"/>
        <v>↑先にカタログの種類を選択して下さい。</v>
      </c>
      <c r="C463" s="60">
        <f t="shared" ref="C463:D463" si="256">CHOOSE($B$120,0,E24,H24,K24,N24,Q24,T24,W24,Z24,AC24,AF24,AI24,AL24,AO24,AR24,AU24,AX24,BA24,BD24,BG24,BJ24,BM24,BP24,BS24,BV24,BY24,CB24,CE24,CH24,CK24,CN24,CQ24,CT24,CW24)</f>
        <v>0</v>
      </c>
      <c r="D463" s="60">
        <f t="shared" si="256"/>
        <v>0</v>
      </c>
      <c r="AB463" s="98"/>
      <c r="AC463" s="98"/>
      <c r="AD463" s="98"/>
    </row>
    <row r="464" spans="1:30">
      <c r="A464" s="99"/>
      <c r="B464" s="60" t="str">
        <f t="shared" si="234"/>
        <v>↑先にカタログの種類を選択して下さい。</v>
      </c>
      <c r="C464" s="60">
        <f t="shared" ref="C464:D464" si="257">CHOOSE($B$120,0,E25,H25,K25,N25,Q25,T25,W25,Z25,AC25,AF25,AI25,AL25,AO25,AR25,AU25,AX25,BA25,BD25,BG25,BJ25,BM25,BP25,BS25,BV25,BY25,CB25,CE25,CH25,CK25,CN25,CQ25,CT25,CW25)</f>
        <v>0</v>
      </c>
      <c r="D464" s="60">
        <f t="shared" si="257"/>
        <v>0</v>
      </c>
      <c r="AB464" s="98"/>
      <c r="AC464" s="98"/>
      <c r="AD464" s="98"/>
    </row>
    <row r="465" spans="1:30">
      <c r="A465" s="99"/>
      <c r="B465" s="60" t="str">
        <f t="shared" si="234"/>
        <v>↑先にカタログの種類を選択して下さい。</v>
      </c>
      <c r="C465" s="60">
        <f t="shared" ref="C465:D465" si="258">CHOOSE($B$120,0,E26,H26,K26,N26,Q26,T26,W26,Z26,AC26,AF26,AI26,AL26,AO26,AR26,AU26,AX26,BA26,BD26,BG26,BJ26,BM26,BP26,BS26,BV26,BY26,CB26,CE26,CH26,CK26,CN26,CQ26,CT26,CW26)</f>
        <v>0</v>
      </c>
      <c r="D465" s="60">
        <f t="shared" si="258"/>
        <v>0</v>
      </c>
      <c r="AB465" s="98"/>
      <c r="AC465" s="98"/>
      <c r="AD465" s="98"/>
    </row>
    <row r="466" spans="1:30">
      <c r="A466" s="99"/>
      <c r="B466" s="60" t="str">
        <f t="shared" si="234"/>
        <v>↑先にカタログの種類を選択して下さい。</v>
      </c>
      <c r="C466" s="60">
        <f t="shared" ref="C466:D466" si="259">CHOOSE($B$120,0,E27,H27,K27,N27,Q27,T27,W27,Z27,AC27,AF27,AI27,AL27,AO27,AR27,AU27,AX27,BA27,BD27,BG27,BJ27,BM27,BP27,BS27,BV27,BY27,CB27,CE27,CH27,CK27,CN27,CQ27,CT27,CW27)</f>
        <v>0</v>
      </c>
      <c r="D466" s="60">
        <f t="shared" si="259"/>
        <v>0</v>
      </c>
      <c r="AB466" s="98"/>
      <c r="AC466" s="98"/>
      <c r="AD466" s="98"/>
    </row>
    <row r="467" spans="1:30">
      <c r="A467" s="99"/>
      <c r="B467" s="60" t="str">
        <f t="shared" si="234"/>
        <v>↑先にカタログの種類を選択して下さい。</v>
      </c>
      <c r="C467" s="60">
        <f t="shared" ref="C467:D467" si="260">CHOOSE($B$120,0,E28,H28,K28,N28,Q28,T28,W28,Z28,AC28,AF28,AI28,AL28,AO28,AR28,AU28,AX28,BA28,BD28,BG28,BJ28,BM28,BP28,BS28,BV28,BY28,CB28,CE28,CH28,CK28,CN28,CQ28,CT28,CW28)</f>
        <v>0</v>
      </c>
      <c r="D467" s="60">
        <f t="shared" si="260"/>
        <v>0</v>
      </c>
      <c r="AB467" s="98"/>
      <c r="AC467" s="98"/>
      <c r="AD467" s="98"/>
    </row>
    <row r="468" spans="1:30">
      <c r="A468" s="99"/>
      <c r="B468" s="60" t="str">
        <f t="shared" si="234"/>
        <v>↑先にカタログの種類を選択して下さい。</v>
      </c>
      <c r="C468" s="60">
        <f t="shared" ref="C468:D468" si="261">CHOOSE($B$120,0,E29,H29,K29,N29,Q29,T29,W29,Z29,AC29,AF29,AI29,AL29,AO29,AR29,AU29,AX29,BA29,BD29,BG29,BJ29,BM29,BP29,BS29,BV29,BY29,CB29,CE29,CH29,CK29,CN29,CQ29,CT29,CW29)</f>
        <v>0</v>
      </c>
      <c r="D468" s="60">
        <f t="shared" si="261"/>
        <v>0</v>
      </c>
      <c r="AB468" s="98"/>
      <c r="AC468" s="98"/>
      <c r="AD468" s="98"/>
    </row>
    <row r="469" spans="1:30">
      <c r="A469" s="99"/>
      <c r="B469" s="60"/>
      <c r="C469" s="60"/>
      <c r="D469" s="60"/>
      <c r="AB469" s="98"/>
      <c r="AC469" s="98"/>
      <c r="AD469" s="98"/>
    </row>
    <row r="470" spans="1:30">
      <c r="A470" s="99"/>
      <c r="B470" s="60"/>
      <c r="C470" s="60"/>
      <c r="D470" s="60"/>
      <c r="AB470" s="98"/>
      <c r="AC470" s="98"/>
      <c r="AD470" s="98"/>
    </row>
    <row r="471" spans="1:30">
      <c r="A471" s="99">
        <v>11</v>
      </c>
      <c r="B471" s="60" t="str">
        <f>CHOOSE($B$121,"↑先にカタログの種類を選択して下さい。",D2,G2,J2,M2,P2,S2,V2,Y2,AB2,AE2,AH2,AK2,AN2,AQ2,AT2,AW2,AZ2,BC2,BF2,BI2,BL2,BO2,BR2,BU2,BX2,CA2,CD2,CG2,CJ2,CM2,CP2,CS2,CV2)</f>
        <v>↑先にカタログの種類を選択して下さい。</v>
      </c>
      <c r="C471" s="60">
        <f>CHOOSE($B$121,0,E2,H2,K2,N2,Q2,T2,W2,Z2,AC2,AF2,AI2,AL2,AO2,AR2,AU2,AX2,BA2,BD2,BG2,BJ2,BM2,BP2,BS2,BV2,BY2,CB2,CE2,CH2,CK2,CN2,CQ2,CT2,CW2)</f>
        <v>0</v>
      </c>
      <c r="D471" s="60">
        <f>CHOOSE($B$121,0,F2,I2,L2,O2,R2,U2,X2,AA2,AD2,AG2,AJ2,AM2,AP2,AS2,AV2,AY2,BB2,BE2,BH2,BK2,BN2,BQ2,BT2,BW2,BZ2,CC2,CF2,CI2,CL2,CO2,CR2,CU2,CX2)</f>
        <v>0</v>
      </c>
      <c r="AB471" s="98"/>
      <c r="AC471" s="98"/>
      <c r="AD471" s="98"/>
    </row>
    <row r="472" spans="1:30">
      <c r="A472" s="99"/>
      <c r="B472" s="60" t="str">
        <f t="shared" ref="B472:B498" si="262">CHOOSE($B$121,"↑先にカタログの種類を選択して下さい。",D3,G3,J3,M3,P3,S3,V3,Y3,AB3,AE3,AH3,AK3,AN3,AQ3,AT3,AW3,AZ3,BC3,BF3,BI3,BL3,BO3,BR3,BU3,BX3,CA3,CD3,CG3,CJ3,CM3,CP3,CS3,CV3)</f>
        <v>↑先にカタログの種類を選択して下さい。</v>
      </c>
      <c r="C472" s="60">
        <f t="shared" ref="C472:D472" si="263">CHOOSE($B$121,0,E3,H3,K3,N3,Q3,T3,W3,Z3,AC3,AF3,AI3,AL3,AO3,AR3,AU3,AX3,BA3,BD3,BG3,BJ3,BM3,BP3,BS3,BV3,BY3,CB3,CE3,CH3,CK3,CN3,CQ3,CT3,CW3)</f>
        <v>0</v>
      </c>
      <c r="D472" s="60">
        <f t="shared" si="263"/>
        <v>0</v>
      </c>
      <c r="AB472" s="98"/>
      <c r="AC472" s="98"/>
      <c r="AD472" s="98"/>
    </row>
    <row r="473" spans="1:30">
      <c r="A473" s="99"/>
      <c r="B473" s="60" t="str">
        <f t="shared" si="262"/>
        <v>↑先にカタログの種類を選択して下さい。</v>
      </c>
      <c r="C473" s="60">
        <f t="shared" ref="C473:D473" si="264">CHOOSE($B$121,0,E4,H4,K4,N4,Q4,T4,W4,Z4,AC4,AF4,AI4,AL4,AO4,AR4,AU4,AX4,BA4,BD4,BG4,BJ4,BM4,BP4,BS4,BV4,BY4,CB4,CE4,CH4,CK4,CN4,CQ4,CT4,CW4)</f>
        <v>0</v>
      </c>
      <c r="D473" s="60">
        <f t="shared" si="264"/>
        <v>0</v>
      </c>
      <c r="AB473" s="98"/>
      <c r="AC473" s="98"/>
      <c r="AD473" s="98"/>
    </row>
    <row r="474" spans="1:30">
      <c r="A474" s="99"/>
      <c r="B474" s="60" t="str">
        <f t="shared" si="262"/>
        <v>↑先にカタログの種類を選択して下さい。</v>
      </c>
      <c r="C474" s="60">
        <f t="shared" ref="C474:D474" si="265">CHOOSE($B$121,0,E5,H5,K5,N5,Q5,T5,W5,Z5,AC5,AF5,AI5,AL5,AO5,AR5,AU5,AX5,BA5,BD5,BG5,BJ5,BM5,BP5,BS5,BV5,BY5,CB5,CE5,CH5,CK5,CN5,CQ5,CT5,CW5)</f>
        <v>0</v>
      </c>
      <c r="D474" s="60">
        <f t="shared" si="265"/>
        <v>0</v>
      </c>
      <c r="AB474" s="98"/>
      <c r="AC474" s="98"/>
      <c r="AD474" s="98"/>
    </row>
    <row r="475" spans="1:30">
      <c r="A475" s="99"/>
      <c r="B475" s="60" t="str">
        <f t="shared" si="262"/>
        <v>↑先にカタログの種類を選択して下さい。</v>
      </c>
      <c r="C475" s="60">
        <f t="shared" ref="C475:D475" si="266">CHOOSE($B$121,0,E6,H6,K6,N6,Q6,T6,W6,Z6,AC6,AF6,AI6,AL6,AO6,AR6,AU6,AX6,BA6,BD6,BG6,BJ6,BM6,BP6,BS6,BV6,BY6,CB6,CE6,CH6,CK6,CN6,CQ6,CT6,CW6)</f>
        <v>0</v>
      </c>
      <c r="D475" s="60">
        <f t="shared" si="266"/>
        <v>0</v>
      </c>
      <c r="AB475" s="98"/>
      <c r="AC475" s="98"/>
      <c r="AD475" s="98"/>
    </row>
    <row r="476" spans="1:30">
      <c r="A476" s="99"/>
      <c r="B476" s="60" t="str">
        <f t="shared" si="262"/>
        <v>↑先にカタログの種類を選択して下さい。</v>
      </c>
      <c r="C476" s="60">
        <f t="shared" ref="C476:D476" si="267">CHOOSE($B$121,0,E7,H7,K7,N7,Q7,T7,W7,Z7,AC7,AF7,AI7,AL7,AO7,AR7,AU7,AX7,BA7,BD7,BG7,BJ7,BM7,BP7,BS7,BV7,BY7,CB7,CE7,CH7,CK7,CN7,CQ7,CT7,CW7)</f>
        <v>0</v>
      </c>
      <c r="D476" s="60">
        <f t="shared" si="267"/>
        <v>0</v>
      </c>
      <c r="AB476" s="98"/>
      <c r="AC476" s="98"/>
      <c r="AD476" s="98"/>
    </row>
    <row r="477" spans="1:30">
      <c r="A477" s="99"/>
      <c r="B477" s="60" t="str">
        <f t="shared" si="262"/>
        <v>↑先にカタログの種類を選択して下さい。</v>
      </c>
      <c r="C477" s="60">
        <f t="shared" ref="C477:D477" si="268">CHOOSE($B$121,0,E8,H8,K8,N8,Q8,T8,W8,Z8,AC8,AF8,AI8,AL8,AO8,AR8,AU8,AX8,BA8,BD8,BG8,BJ8,BM8,BP8,BS8,BV8,BY8,CB8,CE8,CH8,CK8,CN8,CQ8,CT8,CW8)</f>
        <v>0</v>
      </c>
      <c r="D477" s="60">
        <f t="shared" si="268"/>
        <v>0</v>
      </c>
      <c r="AB477" s="98"/>
      <c r="AC477" s="98"/>
      <c r="AD477" s="98"/>
    </row>
    <row r="478" spans="1:30">
      <c r="A478" s="99"/>
      <c r="B478" s="60" t="str">
        <f t="shared" si="262"/>
        <v>↑先にカタログの種類を選択して下さい。</v>
      </c>
      <c r="C478" s="60">
        <f t="shared" ref="C478:D478" si="269">CHOOSE($B$121,0,E9,H9,K9,N9,Q9,T9,W9,Z9,AC9,AF9,AI9,AL9,AO9,AR9,AU9,AX9,BA9,BD9,BG9,BJ9,BM9,BP9,BS9,BV9,BY9,CB9,CE9,CH9,CK9,CN9,CQ9,CT9,CW9)</f>
        <v>0</v>
      </c>
      <c r="D478" s="60">
        <f t="shared" si="269"/>
        <v>0</v>
      </c>
      <c r="AB478" s="98"/>
      <c r="AC478" s="98"/>
      <c r="AD478" s="98"/>
    </row>
    <row r="479" spans="1:30">
      <c r="A479" s="99"/>
      <c r="B479" s="60" t="str">
        <f t="shared" si="262"/>
        <v>↑先にカタログの種類を選択して下さい。</v>
      </c>
      <c r="C479" s="60">
        <f t="shared" ref="C479:D479" si="270">CHOOSE($B$121,0,E10,H10,K10,N10,Q10,T10,W10,Z10,AC10,AF10,AI10,AL10,AO10,AR10,AU10,AX10,BA10,BD10,BG10,BJ10,BM10,BP10,BS10,BV10,BY10,CB10,CE10,CH10,CK10,CN10,CQ10,CT10,CW10)</f>
        <v>0</v>
      </c>
      <c r="D479" s="60">
        <f t="shared" si="270"/>
        <v>0</v>
      </c>
      <c r="AB479" s="98"/>
      <c r="AC479" s="98"/>
      <c r="AD479" s="98"/>
    </row>
    <row r="480" spans="1:30">
      <c r="A480" s="99"/>
      <c r="B480" s="60" t="str">
        <f t="shared" si="262"/>
        <v>↑先にカタログの種類を選択して下さい。</v>
      </c>
      <c r="C480" s="60">
        <f t="shared" ref="C480:D480" si="271">CHOOSE($B$121,0,E11,H11,K11,N11,Q11,T11,W11,Z11,AC11,AF11,AI11,AL11,AO11,AR11,AU11,AX11,BA11,BD11,BG11,BJ11,BM11,BP11,BS11,BV11,BY11,CB11,CE11,CH11,CK11,CN11,CQ11,CT11,CW11)</f>
        <v>0</v>
      </c>
      <c r="D480" s="60">
        <f t="shared" si="271"/>
        <v>0</v>
      </c>
      <c r="AB480" s="98"/>
      <c r="AC480" s="98"/>
      <c r="AD480" s="98"/>
    </row>
    <row r="481" spans="1:30">
      <c r="A481" s="99"/>
      <c r="B481" s="60" t="str">
        <f t="shared" si="262"/>
        <v>↑先にカタログの種類を選択して下さい。</v>
      </c>
      <c r="C481" s="60">
        <f t="shared" ref="C481:D481" si="272">CHOOSE($B$121,0,E12,H12,K12,N12,Q12,T12,W12,Z12,AC12,AF12,AI12,AL12,AO12,AR12,AU12,AX12,BA12,BD12,BG12,BJ12,BM12,BP12,BS12,BV12,BY12,CB12,CE12,CH12,CK12,CN12,CQ12,CT12,CW12)</f>
        <v>0</v>
      </c>
      <c r="D481" s="60">
        <f t="shared" si="272"/>
        <v>0</v>
      </c>
      <c r="AB481" s="98"/>
      <c r="AC481" s="98"/>
      <c r="AD481" s="98"/>
    </row>
    <row r="482" spans="1:30">
      <c r="A482" s="99"/>
      <c r="B482" s="60" t="str">
        <f t="shared" si="262"/>
        <v>↑先にカタログの種類を選択して下さい。</v>
      </c>
      <c r="C482" s="60">
        <f t="shared" ref="C482:D482" si="273">CHOOSE($B$121,0,E13,H13,K13,N13,Q13,T13,W13,Z13,AC13,AF13,AI13,AL13,AO13,AR13,AU13,AX13,BA13,BD13,BG13,BJ13,BM13,BP13,BS13,BV13,BY13,CB13,CE13,CH13,CK13,CN13,CQ13,CT13,CW13)</f>
        <v>0</v>
      </c>
      <c r="D482" s="60">
        <f t="shared" si="273"/>
        <v>0</v>
      </c>
      <c r="AB482" s="98"/>
      <c r="AC482" s="98"/>
      <c r="AD482" s="98"/>
    </row>
    <row r="483" spans="1:30">
      <c r="A483" s="99"/>
      <c r="B483" s="60" t="str">
        <f t="shared" si="262"/>
        <v>↑先にカタログの種類を選択して下さい。</v>
      </c>
      <c r="C483" s="60">
        <f t="shared" ref="C483:D483" si="274">CHOOSE($B$121,0,E14,H14,K14,N14,Q14,T14,W14,Z14,AC14,AF14,AI14,AL14,AO14,AR14,AU14,AX14,BA14,BD14,BG14,BJ14,BM14,BP14,BS14,BV14,BY14,CB14,CE14,CH14,CK14,CN14,CQ14,CT14,CW14)</f>
        <v>0</v>
      </c>
      <c r="D483" s="60">
        <f t="shared" si="274"/>
        <v>0</v>
      </c>
      <c r="AB483" s="98"/>
      <c r="AC483" s="98"/>
      <c r="AD483" s="98"/>
    </row>
    <row r="484" spans="1:30">
      <c r="A484" s="99"/>
      <c r="B484" s="60" t="str">
        <f t="shared" si="262"/>
        <v>↑先にカタログの種類を選択して下さい。</v>
      </c>
      <c r="C484" s="60">
        <f t="shared" ref="C484:D484" si="275">CHOOSE($B$121,0,E15,H15,K15,N15,Q15,T15,W15,Z15,AC15,AF15,AI15,AL15,AO15,AR15,AU15,AX15,BA15,BD15,BG15,BJ15,BM15,BP15,BS15,BV15,BY15,CB15,CE15,CH15,CK15,CN15,CQ15,CT15,CW15)</f>
        <v>0</v>
      </c>
      <c r="D484" s="60">
        <f t="shared" si="275"/>
        <v>0</v>
      </c>
      <c r="AB484" s="98"/>
      <c r="AC484" s="98"/>
      <c r="AD484" s="98"/>
    </row>
    <row r="485" spans="1:30">
      <c r="A485" s="99"/>
      <c r="B485" s="60" t="str">
        <f t="shared" si="262"/>
        <v>↑先にカタログの種類を選択して下さい。</v>
      </c>
      <c r="C485" s="60">
        <f t="shared" ref="C485:D485" si="276">CHOOSE($B$121,0,E16,H16,K16,N16,Q16,T16,W16,Z16,AC16,AF16,AI16,AL16,AO16,AR16,AU16,AX16,BA16,BD16,BG16,BJ16,BM16,BP16,BS16,BV16,BY16,CB16,CE16,CH16,CK16,CN16,CQ16,CT16,CW16)</f>
        <v>0</v>
      </c>
      <c r="D485" s="60">
        <f t="shared" si="276"/>
        <v>0</v>
      </c>
      <c r="AB485" s="98"/>
      <c r="AC485" s="98"/>
      <c r="AD485" s="98"/>
    </row>
    <row r="486" spans="1:30">
      <c r="A486" s="99"/>
      <c r="B486" s="60" t="str">
        <f t="shared" si="262"/>
        <v>↑先にカタログの種類を選択して下さい。</v>
      </c>
      <c r="C486" s="60">
        <f t="shared" ref="C486:D486" si="277">CHOOSE($B$121,0,E17,H17,K17,N17,Q17,T17,W17,Z17,AC17,AF17,AI17,AL17,AO17,AR17,AU17,AX17,BA17,BD17,BG17,BJ17,BM17,BP17,BS17,BV17,BY17,CB17,CE17,CH17,CK17,CN17,CQ17,CT17,CW17)</f>
        <v>0</v>
      </c>
      <c r="D486" s="60">
        <f t="shared" si="277"/>
        <v>0</v>
      </c>
      <c r="AB486" s="98"/>
      <c r="AC486" s="98"/>
      <c r="AD486" s="98"/>
    </row>
    <row r="487" spans="1:30">
      <c r="A487" s="99"/>
      <c r="B487" s="60" t="str">
        <f t="shared" si="262"/>
        <v>↑先にカタログの種類を選択して下さい。</v>
      </c>
      <c r="C487" s="60">
        <f t="shared" ref="C487:D487" si="278">CHOOSE($B$121,0,E18,H18,K18,N18,Q18,T18,W18,Z18,AC18,AF18,AI18,AL18,AO18,AR18,AU18,AX18,BA18,BD18,BG18,BJ18,BM18,BP18,BS18,BV18,BY18,CB18,CE18,CH18,CK18,CN18,CQ18,CT18,CW18)</f>
        <v>0</v>
      </c>
      <c r="D487" s="60">
        <f t="shared" si="278"/>
        <v>0</v>
      </c>
      <c r="AB487" s="98"/>
      <c r="AC487" s="98"/>
      <c r="AD487" s="98"/>
    </row>
    <row r="488" spans="1:30">
      <c r="A488" s="99"/>
      <c r="B488" s="60" t="str">
        <f t="shared" si="262"/>
        <v>↑先にカタログの種類を選択して下さい。</v>
      </c>
      <c r="C488" s="60">
        <f t="shared" ref="C488:D488" si="279">CHOOSE($B$121,0,E19,H19,K19,N19,Q19,T19,W19,Z19,AC19,AF19,AI19,AL19,AO19,AR19,AU19,AX19,BA19,BD19,BG19,BJ19,BM19,BP19,BS19,BV19,BY19,CB19,CE19,CH19,CK19,CN19,CQ19,CT19,CW19)</f>
        <v>0</v>
      </c>
      <c r="D488" s="60">
        <f t="shared" si="279"/>
        <v>0</v>
      </c>
      <c r="AB488" s="98"/>
      <c r="AC488" s="98"/>
      <c r="AD488" s="98"/>
    </row>
    <row r="489" spans="1:30">
      <c r="A489" s="99"/>
      <c r="B489" s="60" t="str">
        <f t="shared" si="262"/>
        <v>↑先にカタログの種類を選択して下さい。</v>
      </c>
      <c r="C489" s="60">
        <f t="shared" ref="C489:D489" si="280">CHOOSE($B$121,0,E20,H20,K20,N20,Q20,T20,W20,Z20,AC20,AF20,AI20,AL20,AO20,AR20,AU20,AX20,BA20,BD20,BG20,BJ20,BM20,BP20,BS20,BV20,BY20,CB20,CE20,CH20,CK20,CN20,CQ20,CT20,CW20)</f>
        <v>0</v>
      </c>
      <c r="D489" s="60">
        <f t="shared" si="280"/>
        <v>0</v>
      </c>
      <c r="AB489" s="98"/>
      <c r="AC489" s="98"/>
      <c r="AD489" s="98"/>
    </row>
    <row r="490" spans="1:30">
      <c r="A490" s="99"/>
      <c r="B490" s="60" t="str">
        <f t="shared" si="262"/>
        <v>↑先にカタログの種類を選択して下さい。</v>
      </c>
      <c r="C490" s="60">
        <f t="shared" ref="C490:D490" si="281">CHOOSE($B$121,0,E21,H21,K21,N21,Q21,T21,W21,Z21,AC21,AF21,AI21,AL21,AO21,AR21,AU21,AX21,BA21,BD21,BG21,BJ21,BM21,BP21,BS21,BV21,BY21,CB21,CE21,CH21,CK21,CN21,CQ21,CT21,CW21)</f>
        <v>0</v>
      </c>
      <c r="D490" s="60">
        <f t="shared" si="281"/>
        <v>0</v>
      </c>
      <c r="AB490" s="98"/>
      <c r="AC490" s="98"/>
      <c r="AD490" s="98"/>
    </row>
    <row r="491" spans="1:30">
      <c r="A491" s="99"/>
      <c r="B491" s="60" t="str">
        <f t="shared" si="262"/>
        <v>↑先にカタログの種類を選択して下さい。</v>
      </c>
      <c r="C491" s="60">
        <f t="shared" ref="C491:D491" si="282">CHOOSE($B$121,0,E22,H22,K22,N22,Q22,T22,W22,Z22,AC22,AF22,AI22,AL22,AO22,AR22,AU22,AX22,BA22,BD22,BG22,BJ22,BM22,BP22,BS22,BV22,BY22,CB22,CE22,CH22,CK22,CN22,CQ22,CT22,CW22)</f>
        <v>0</v>
      </c>
      <c r="D491" s="60">
        <f t="shared" si="282"/>
        <v>0</v>
      </c>
      <c r="AB491" s="98"/>
      <c r="AC491" s="98"/>
      <c r="AD491" s="98"/>
    </row>
    <row r="492" spans="1:30">
      <c r="A492" s="99"/>
      <c r="B492" s="60" t="str">
        <f t="shared" si="262"/>
        <v>↑先にカタログの種類を選択して下さい。</v>
      </c>
      <c r="C492" s="60">
        <f t="shared" ref="C492:D492" si="283">CHOOSE($B$121,0,E23,H23,K23,N23,Q23,T23,W23,Z23,AC23,AF23,AI23,AL23,AO23,AR23,AU23,AX23,BA23,BD23,BG23,BJ23,BM23,BP23,BS23,BV23,BY23,CB23,CE23,CH23,CK23,CN23,CQ23,CT23,CW23)</f>
        <v>0</v>
      </c>
      <c r="D492" s="60">
        <f t="shared" si="283"/>
        <v>0</v>
      </c>
      <c r="AB492" s="98"/>
      <c r="AC492" s="98"/>
      <c r="AD492" s="98"/>
    </row>
    <row r="493" spans="1:30">
      <c r="A493" s="99"/>
      <c r="B493" s="60" t="str">
        <f t="shared" si="262"/>
        <v>↑先にカタログの種類を選択して下さい。</v>
      </c>
      <c r="C493" s="60">
        <f t="shared" ref="C493:D493" si="284">CHOOSE($B$121,0,E24,H24,K24,N24,Q24,T24,W24,Z24,AC24,AF24,AI24,AL24,AO24,AR24,AU24,AX24,BA24,BD24,BG24,BJ24,BM24,BP24,BS24,BV24,BY24,CB24,CE24,CH24,CK24,CN24,CQ24,CT24,CW24)</f>
        <v>0</v>
      </c>
      <c r="D493" s="60">
        <f t="shared" si="284"/>
        <v>0</v>
      </c>
      <c r="AB493" s="98"/>
      <c r="AC493" s="98"/>
      <c r="AD493" s="98"/>
    </row>
    <row r="494" spans="1:30">
      <c r="A494" s="99"/>
      <c r="B494" s="60" t="str">
        <f t="shared" si="262"/>
        <v>↑先にカタログの種類を選択して下さい。</v>
      </c>
      <c r="C494" s="60">
        <f t="shared" ref="C494:D494" si="285">CHOOSE($B$121,0,E25,H25,K25,N25,Q25,T25,W25,Z25,AC25,AF25,AI25,AL25,AO25,AR25,AU25,AX25,BA25,BD25,BG25,BJ25,BM25,BP25,BS25,BV25,BY25,CB25,CE25,CH25,CK25,CN25,CQ25,CT25,CW25)</f>
        <v>0</v>
      </c>
      <c r="D494" s="60">
        <f t="shared" si="285"/>
        <v>0</v>
      </c>
      <c r="AB494" s="98"/>
      <c r="AC494" s="98"/>
      <c r="AD494" s="98"/>
    </row>
    <row r="495" spans="1:30">
      <c r="A495" s="99"/>
      <c r="B495" s="60" t="str">
        <f t="shared" si="262"/>
        <v>↑先にカタログの種類を選択して下さい。</v>
      </c>
      <c r="C495" s="60">
        <f t="shared" ref="C495:D495" si="286">CHOOSE($B$121,0,E26,H26,K26,N26,Q26,T26,W26,Z26,AC26,AF26,AI26,AL26,AO26,AR26,AU26,AX26,BA26,BD26,BG26,BJ26,BM26,BP26,BS26,BV26,BY26,CB26,CE26,CH26,CK26,CN26,CQ26,CT26,CW26)</f>
        <v>0</v>
      </c>
      <c r="D495" s="60">
        <f t="shared" si="286"/>
        <v>0</v>
      </c>
      <c r="AB495" s="98"/>
      <c r="AC495" s="98"/>
      <c r="AD495" s="98"/>
    </row>
    <row r="496" spans="1:30">
      <c r="A496" s="99"/>
      <c r="B496" s="60" t="str">
        <f t="shared" si="262"/>
        <v>↑先にカタログの種類を選択して下さい。</v>
      </c>
      <c r="C496" s="60">
        <f t="shared" ref="C496:D496" si="287">CHOOSE($B$121,0,E27,H27,K27,N27,Q27,T27,W27,Z27,AC27,AF27,AI27,AL27,AO27,AR27,AU27,AX27,BA27,BD27,BG27,BJ27,BM27,BP27,BS27,BV27,BY27,CB27,CE27,CH27,CK27,CN27,CQ27,CT27,CW27)</f>
        <v>0</v>
      </c>
      <c r="D496" s="60">
        <f t="shared" si="287"/>
        <v>0</v>
      </c>
      <c r="AB496" s="98"/>
      <c r="AC496" s="98"/>
      <c r="AD496" s="98"/>
    </row>
    <row r="497" spans="1:30">
      <c r="A497" s="99"/>
      <c r="B497" s="60" t="str">
        <f t="shared" si="262"/>
        <v>↑先にカタログの種類を選択して下さい。</v>
      </c>
      <c r="C497" s="60">
        <f t="shared" ref="C497:D497" si="288">CHOOSE($B$121,0,E28,H28,K28,N28,Q28,T28,W28,Z28,AC28,AF28,AI28,AL28,AO28,AR28,AU28,AX28,BA28,BD28,BG28,BJ28,BM28,BP28,BS28,BV28,BY28,CB28,CE28,CH28,CK28,CN28,CQ28,CT28,CW28)</f>
        <v>0</v>
      </c>
      <c r="D497" s="60">
        <f t="shared" si="288"/>
        <v>0</v>
      </c>
      <c r="AB497" s="98"/>
      <c r="AC497" s="98"/>
      <c r="AD497" s="98"/>
    </row>
    <row r="498" spans="1:30">
      <c r="A498" s="99"/>
      <c r="B498" s="60" t="str">
        <f t="shared" si="262"/>
        <v>↑先にカタログの種類を選択して下さい。</v>
      </c>
      <c r="C498" s="60">
        <f t="shared" ref="C498:D498" si="289">CHOOSE($B$121,0,E29,H29,K29,N29,Q29,T29,W29,Z29,AC29,AF29,AI29,AL29,AO29,AR29,AU29,AX29,BA29,BD29,BG29,BJ29,BM29,BP29,BS29,BV29,BY29,CB29,CE29,CH29,CK29,CN29,CQ29,CT29,CW29)</f>
        <v>0</v>
      </c>
      <c r="D498" s="60">
        <f t="shared" si="289"/>
        <v>0</v>
      </c>
      <c r="AB498" s="98"/>
      <c r="AC498" s="98"/>
      <c r="AD498" s="98"/>
    </row>
    <row r="499" spans="1:30">
      <c r="A499" s="99"/>
      <c r="B499" s="60"/>
      <c r="C499" s="60"/>
      <c r="D499" s="60"/>
      <c r="AB499" s="98"/>
      <c r="AC499" s="98"/>
      <c r="AD499" s="98"/>
    </row>
    <row r="500" spans="1:30">
      <c r="A500" s="99"/>
      <c r="B500" s="60"/>
      <c r="C500" s="60"/>
      <c r="D500" s="60"/>
      <c r="AB500" s="98"/>
      <c r="AC500" s="98"/>
      <c r="AD500" s="98"/>
    </row>
    <row r="501" spans="1:30">
      <c r="A501" s="99">
        <v>12</v>
      </c>
      <c r="B501" s="60" t="str">
        <f>CHOOSE($B$122,"↑先にカタログの種類を選択して下さい。",D2,G2,J2,M2,P2,S2,V2,Y2,AB2,AE2,AH2,AK2,AN2,AQ2,AT2,AW2,AZ2,BC2,BF2,BI2,BL2,BO2,BR2,BU2,BX2,CA2,CD2,CG2,CJ2,CM2,CP2,CS2,CV2)</f>
        <v>↑先にカタログの種類を選択して下さい。</v>
      </c>
      <c r="C501" s="60">
        <f>CHOOSE($B$122,0,E2,H2,K2,N2,Q2,T2,W2,Z2,AC2,AF2,AI2,AL2,AO2,AR2,AU2,AX2,BA2,BD2,BG2,BJ2,BM2,BP2,BS2,BV2,BY2,CB2,CE2,CH2,CK2,CN2,CQ2,CT2,CW2)</f>
        <v>0</v>
      </c>
      <c r="D501" s="60">
        <f>CHOOSE($B$122,0,F2,I2,L2,O2,R2,U2,X2,AA2,AD2,AG2,AJ2,AM2,AP2,AS2,AV2,AY2,BB2,BE2,BH2,BK2,BN2,BQ2,BT2,BW2,BZ2,CC2,CF2,CI2,CL2,CO2,CR2,CU2,CX2)</f>
        <v>0</v>
      </c>
      <c r="AB501" s="98"/>
      <c r="AC501" s="98"/>
      <c r="AD501" s="98"/>
    </row>
    <row r="502" spans="1:30">
      <c r="A502" s="99"/>
      <c r="B502" s="60" t="str">
        <f t="shared" ref="B502:B528" si="290">CHOOSE($B$122,"↑先にカタログの種類を選択して下さい。",D3,G3,J3,M3,P3,S3,V3,Y3,AB3,AE3,AH3,AK3,AN3,AQ3,AT3,AW3,AZ3,BC3,BF3,BI3,BL3,BO3,BR3,BU3,BX3,CA3,CD3,CG3,CJ3,CM3,CP3,CS3,CV3)</f>
        <v>↑先にカタログの種類を選択して下さい。</v>
      </c>
      <c r="C502" s="60">
        <f t="shared" ref="C502:D502" si="291">CHOOSE($B$122,0,E3,H3,K3,N3,Q3,T3,W3,Z3,AC3,AF3,AI3,AL3,AO3,AR3,AU3,AX3,BA3,BD3,BG3,BJ3,BM3,BP3,BS3,BV3,BY3,CB3,CE3,CH3,CK3,CN3,CQ3,CT3,CW3)</f>
        <v>0</v>
      </c>
      <c r="D502" s="60">
        <f t="shared" si="291"/>
        <v>0</v>
      </c>
      <c r="AB502" s="98"/>
      <c r="AC502" s="98"/>
      <c r="AD502" s="98"/>
    </row>
    <row r="503" spans="1:30">
      <c r="A503" s="99"/>
      <c r="B503" s="60" t="str">
        <f t="shared" si="290"/>
        <v>↑先にカタログの種類を選択して下さい。</v>
      </c>
      <c r="C503" s="60">
        <f t="shared" ref="C503:D503" si="292">CHOOSE($B$122,0,E4,H4,K4,N4,Q4,T4,W4,Z4,AC4,AF4,AI4,AL4,AO4,AR4,AU4,AX4,BA4,BD4,BG4,BJ4,BM4,BP4,BS4,BV4,BY4,CB4,CE4,CH4,CK4,CN4,CQ4,CT4,CW4)</f>
        <v>0</v>
      </c>
      <c r="D503" s="60">
        <f t="shared" si="292"/>
        <v>0</v>
      </c>
      <c r="AB503" s="98"/>
      <c r="AC503" s="98"/>
      <c r="AD503" s="98"/>
    </row>
    <row r="504" spans="1:30">
      <c r="A504" s="99"/>
      <c r="B504" s="60" t="str">
        <f t="shared" si="290"/>
        <v>↑先にカタログの種類を選択して下さい。</v>
      </c>
      <c r="C504" s="60">
        <f t="shared" ref="C504:D504" si="293">CHOOSE($B$122,0,E5,H5,K5,N5,Q5,T5,W5,Z5,AC5,AF5,AI5,AL5,AO5,AR5,AU5,AX5,BA5,BD5,BG5,BJ5,BM5,BP5,BS5,BV5,BY5,CB5,CE5,CH5,CK5,CN5,CQ5,CT5,CW5)</f>
        <v>0</v>
      </c>
      <c r="D504" s="60">
        <f t="shared" si="293"/>
        <v>0</v>
      </c>
      <c r="AB504" s="98"/>
      <c r="AC504" s="98"/>
      <c r="AD504" s="98"/>
    </row>
    <row r="505" spans="1:30">
      <c r="A505" s="99"/>
      <c r="B505" s="60" t="str">
        <f t="shared" si="290"/>
        <v>↑先にカタログの種類を選択して下さい。</v>
      </c>
      <c r="C505" s="60">
        <f t="shared" ref="C505:D505" si="294">CHOOSE($B$122,0,E6,H6,K6,N6,Q6,T6,W6,Z6,AC6,AF6,AI6,AL6,AO6,AR6,AU6,AX6,BA6,BD6,BG6,BJ6,BM6,BP6,BS6,BV6,BY6,CB6,CE6,CH6,CK6,CN6,CQ6,CT6,CW6)</f>
        <v>0</v>
      </c>
      <c r="D505" s="60">
        <f t="shared" si="294"/>
        <v>0</v>
      </c>
      <c r="AB505" s="98"/>
      <c r="AC505" s="98"/>
      <c r="AD505" s="98"/>
    </row>
    <row r="506" spans="1:30">
      <c r="A506" s="99"/>
      <c r="B506" s="60" t="str">
        <f t="shared" si="290"/>
        <v>↑先にカタログの種類を選択して下さい。</v>
      </c>
      <c r="C506" s="60">
        <f t="shared" ref="C506:D506" si="295">CHOOSE($B$122,0,E7,H7,K7,N7,Q7,T7,W7,Z7,AC7,AF7,AI7,AL7,AO7,AR7,AU7,AX7,BA7,BD7,BG7,BJ7,BM7,BP7,BS7,BV7,BY7,CB7,CE7,CH7,CK7,CN7,CQ7,CT7,CW7)</f>
        <v>0</v>
      </c>
      <c r="D506" s="60">
        <f t="shared" si="295"/>
        <v>0</v>
      </c>
      <c r="AB506" s="98"/>
      <c r="AC506" s="98"/>
      <c r="AD506" s="98"/>
    </row>
    <row r="507" spans="1:30">
      <c r="A507" s="99"/>
      <c r="B507" s="60" t="str">
        <f t="shared" si="290"/>
        <v>↑先にカタログの種類を選択して下さい。</v>
      </c>
      <c r="C507" s="60">
        <f t="shared" ref="C507:D507" si="296">CHOOSE($B$122,0,E8,H8,K8,N8,Q8,T8,W8,Z8,AC8,AF8,AI8,AL8,AO8,AR8,AU8,AX8,BA8,BD8,BG8,BJ8,BM8,BP8,BS8,BV8,BY8,CB8,CE8,CH8,CK8,CN8,CQ8,CT8,CW8)</f>
        <v>0</v>
      </c>
      <c r="D507" s="60">
        <f t="shared" si="296"/>
        <v>0</v>
      </c>
      <c r="AB507" s="98"/>
      <c r="AC507" s="98"/>
      <c r="AD507" s="98"/>
    </row>
    <row r="508" spans="1:30">
      <c r="A508" s="99"/>
      <c r="B508" s="60" t="str">
        <f t="shared" si="290"/>
        <v>↑先にカタログの種類を選択して下さい。</v>
      </c>
      <c r="C508" s="60">
        <f t="shared" ref="C508:D508" si="297">CHOOSE($B$122,0,E9,H9,K9,N9,Q9,T9,W9,Z9,AC9,AF9,AI9,AL9,AO9,AR9,AU9,AX9,BA9,BD9,BG9,BJ9,BM9,BP9,BS9,BV9,BY9,CB9,CE9,CH9,CK9,CN9,CQ9,CT9,CW9)</f>
        <v>0</v>
      </c>
      <c r="D508" s="60">
        <f t="shared" si="297"/>
        <v>0</v>
      </c>
      <c r="AB508" s="98"/>
      <c r="AC508" s="98"/>
      <c r="AD508" s="98"/>
    </row>
    <row r="509" spans="1:30">
      <c r="A509" s="99"/>
      <c r="B509" s="60" t="str">
        <f t="shared" si="290"/>
        <v>↑先にカタログの種類を選択して下さい。</v>
      </c>
      <c r="C509" s="60">
        <f t="shared" ref="C509:D509" si="298">CHOOSE($B$122,0,E10,H10,K10,N10,Q10,T10,W10,Z10,AC10,AF10,AI10,AL10,AO10,AR10,AU10,AX10,BA10,BD10,BG10,BJ10,BM10,BP10,BS10,BV10,BY10,CB10,CE10,CH10,CK10,CN10,CQ10,CT10,CW10)</f>
        <v>0</v>
      </c>
      <c r="D509" s="60">
        <f t="shared" si="298"/>
        <v>0</v>
      </c>
      <c r="AB509" s="98"/>
      <c r="AC509" s="98"/>
      <c r="AD509" s="98"/>
    </row>
    <row r="510" spans="1:30">
      <c r="A510" s="99"/>
      <c r="B510" s="60" t="str">
        <f t="shared" si="290"/>
        <v>↑先にカタログの種類を選択して下さい。</v>
      </c>
      <c r="C510" s="60">
        <f t="shared" ref="C510:D510" si="299">CHOOSE($B$122,0,E11,H11,K11,N11,Q11,T11,W11,Z11,AC11,AF11,AI11,AL11,AO11,AR11,AU11,AX11,BA11,BD11,BG11,BJ11,BM11,BP11,BS11,BV11,BY11,CB11,CE11,CH11,CK11,CN11,CQ11,CT11,CW11)</f>
        <v>0</v>
      </c>
      <c r="D510" s="60">
        <f t="shared" si="299"/>
        <v>0</v>
      </c>
      <c r="AB510" s="98"/>
      <c r="AC510" s="98"/>
      <c r="AD510" s="98"/>
    </row>
    <row r="511" spans="1:30">
      <c r="A511" s="99"/>
      <c r="B511" s="60" t="str">
        <f t="shared" si="290"/>
        <v>↑先にカタログの種類を選択して下さい。</v>
      </c>
      <c r="C511" s="60">
        <f t="shared" ref="C511:D511" si="300">CHOOSE($B$122,0,E12,H12,K12,N12,Q12,T12,W12,Z12,AC12,AF12,AI12,AL12,AO12,AR12,AU12,AX12,BA12,BD12,BG12,BJ12,BM12,BP12,BS12,BV12,BY12,CB12,CE12,CH12,CK12,CN12,CQ12,CT12,CW12)</f>
        <v>0</v>
      </c>
      <c r="D511" s="60">
        <f t="shared" si="300"/>
        <v>0</v>
      </c>
      <c r="AB511" s="98"/>
      <c r="AC511" s="98"/>
      <c r="AD511" s="98"/>
    </row>
    <row r="512" spans="1:30">
      <c r="A512" s="99"/>
      <c r="B512" s="60" t="str">
        <f t="shared" si="290"/>
        <v>↑先にカタログの種類を選択して下さい。</v>
      </c>
      <c r="C512" s="60">
        <f t="shared" ref="C512:D512" si="301">CHOOSE($B$122,0,E13,H13,K13,N13,Q13,T13,W13,Z13,AC13,AF13,AI13,AL13,AO13,AR13,AU13,AX13,BA13,BD13,BG13,BJ13,BM13,BP13,BS13,BV13,BY13,CB13,CE13,CH13,CK13,CN13,CQ13,CT13,CW13)</f>
        <v>0</v>
      </c>
      <c r="D512" s="60">
        <f t="shared" si="301"/>
        <v>0</v>
      </c>
      <c r="AB512" s="98"/>
      <c r="AC512" s="98"/>
      <c r="AD512" s="98"/>
    </row>
    <row r="513" spans="1:30">
      <c r="A513" s="99"/>
      <c r="B513" s="60" t="str">
        <f t="shared" si="290"/>
        <v>↑先にカタログの種類を選択して下さい。</v>
      </c>
      <c r="C513" s="60">
        <f t="shared" ref="C513:D513" si="302">CHOOSE($B$122,0,E14,H14,K14,N14,Q14,T14,W14,Z14,AC14,AF14,AI14,AL14,AO14,AR14,AU14,AX14,BA14,BD14,BG14,BJ14,BM14,BP14,BS14,BV14,BY14,CB14,CE14,CH14,CK14,CN14,CQ14,CT14,CW14)</f>
        <v>0</v>
      </c>
      <c r="D513" s="60">
        <f t="shared" si="302"/>
        <v>0</v>
      </c>
      <c r="AB513" s="98"/>
      <c r="AC513" s="98"/>
      <c r="AD513" s="98"/>
    </row>
    <row r="514" spans="1:30">
      <c r="A514" s="99"/>
      <c r="B514" s="60" t="str">
        <f t="shared" si="290"/>
        <v>↑先にカタログの種類を選択して下さい。</v>
      </c>
      <c r="C514" s="60">
        <f t="shared" ref="C514:D514" si="303">CHOOSE($B$122,0,E15,H15,K15,N15,Q15,T15,W15,Z15,AC15,AF15,AI15,AL15,AO15,AR15,AU15,AX15,BA15,BD15,BG15,BJ15,BM15,BP15,BS15,BV15,BY15,CB15,CE15,CH15,CK15,CN15,CQ15,CT15,CW15)</f>
        <v>0</v>
      </c>
      <c r="D514" s="60">
        <f t="shared" si="303"/>
        <v>0</v>
      </c>
      <c r="AB514" s="98"/>
      <c r="AC514" s="98"/>
      <c r="AD514" s="98"/>
    </row>
    <row r="515" spans="1:30">
      <c r="A515" s="99"/>
      <c r="B515" s="60" t="str">
        <f t="shared" si="290"/>
        <v>↑先にカタログの種類を選択して下さい。</v>
      </c>
      <c r="C515" s="60">
        <f t="shared" ref="C515:D515" si="304">CHOOSE($B$122,0,E16,H16,K16,N16,Q16,T16,W16,Z16,AC16,AF16,AI16,AL16,AO16,AR16,AU16,AX16,BA16,BD16,BG16,BJ16,BM16,BP16,BS16,BV16,BY16,CB16,CE16,CH16,CK16,CN16,CQ16,CT16,CW16)</f>
        <v>0</v>
      </c>
      <c r="D515" s="60">
        <f t="shared" si="304"/>
        <v>0</v>
      </c>
      <c r="AB515" s="98"/>
      <c r="AC515" s="98"/>
      <c r="AD515" s="98"/>
    </row>
    <row r="516" spans="1:30">
      <c r="A516" s="99"/>
      <c r="B516" s="60" t="str">
        <f t="shared" si="290"/>
        <v>↑先にカタログの種類を選択して下さい。</v>
      </c>
      <c r="C516" s="60">
        <f t="shared" ref="C516:D516" si="305">CHOOSE($B$122,0,E17,H17,K17,N17,Q17,T17,W17,Z17,AC17,AF17,AI17,AL17,AO17,AR17,AU17,AX17,BA17,BD17,BG17,BJ17,BM17,BP17,BS17,BV17,BY17,CB17,CE17,CH17,CK17,CN17,CQ17,CT17,CW17)</f>
        <v>0</v>
      </c>
      <c r="D516" s="60">
        <f t="shared" si="305"/>
        <v>0</v>
      </c>
      <c r="AB516" s="98"/>
      <c r="AC516" s="98"/>
      <c r="AD516" s="98"/>
    </row>
    <row r="517" spans="1:30">
      <c r="A517" s="99"/>
      <c r="B517" s="60" t="str">
        <f t="shared" si="290"/>
        <v>↑先にカタログの種類を選択して下さい。</v>
      </c>
      <c r="C517" s="60">
        <f t="shared" ref="C517:D517" si="306">CHOOSE($B$122,0,E18,H18,K18,N18,Q18,T18,W18,Z18,AC18,AF18,AI18,AL18,AO18,AR18,AU18,AX18,BA18,BD18,BG18,BJ18,BM18,BP18,BS18,BV18,BY18,CB18,CE18,CH18,CK18,CN18,CQ18,CT18,CW18)</f>
        <v>0</v>
      </c>
      <c r="D517" s="60">
        <f t="shared" si="306"/>
        <v>0</v>
      </c>
      <c r="AB517" s="98"/>
      <c r="AC517" s="98"/>
      <c r="AD517" s="98"/>
    </row>
    <row r="518" spans="1:30">
      <c r="A518" s="99"/>
      <c r="B518" s="60" t="str">
        <f t="shared" si="290"/>
        <v>↑先にカタログの種類を選択して下さい。</v>
      </c>
      <c r="C518" s="60">
        <f t="shared" ref="C518:D518" si="307">CHOOSE($B$122,0,E19,H19,K19,N19,Q19,T19,W19,Z19,AC19,AF19,AI19,AL19,AO19,AR19,AU19,AX19,BA19,BD19,BG19,BJ19,BM19,BP19,BS19,BV19,BY19,CB19,CE19,CH19,CK19,CN19,CQ19,CT19,CW19)</f>
        <v>0</v>
      </c>
      <c r="D518" s="60">
        <f t="shared" si="307"/>
        <v>0</v>
      </c>
      <c r="AB518" s="98"/>
      <c r="AC518" s="98"/>
      <c r="AD518" s="98"/>
    </row>
    <row r="519" spans="1:30">
      <c r="A519" s="99"/>
      <c r="B519" s="60" t="str">
        <f t="shared" si="290"/>
        <v>↑先にカタログの種類を選択して下さい。</v>
      </c>
      <c r="C519" s="60">
        <f t="shared" ref="C519:D519" si="308">CHOOSE($B$122,0,E20,H20,K20,N20,Q20,T20,W20,Z20,AC20,AF20,AI20,AL20,AO20,AR20,AU20,AX20,BA20,BD20,BG20,BJ20,BM20,BP20,BS20,BV20,BY20,CB20,CE20,CH20,CK20,CN20,CQ20,CT20,CW20)</f>
        <v>0</v>
      </c>
      <c r="D519" s="60">
        <f t="shared" si="308"/>
        <v>0</v>
      </c>
      <c r="AB519" s="98"/>
      <c r="AC519" s="98"/>
      <c r="AD519" s="98"/>
    </row>
    <row r="520" spans="1:30">
      <c r="A520" s="99"/>
      <c r="B520" s="60" t="str">
        <f t="shared" si="290"/>
        <v>↑先にカタログの種類を選択して下さい。</v>
      </c>
      <c r="C520" s="60">
        <f t="shared" ref="C520:D520" si="309">CHOOSE($B$122,0,E21,H21,K21,N21,Q21,T21,W21,Z21,AC21,AF21,AI21,AL21,AO21,AR21,AU21,AX21,BA21,BD21,BG21,BJ21,BM21,BP21,BS21,BV21,BY21,CB21,CE21,CH21,CK21,CN21,CQ21,CT21,CW21)</f>
        <v>0</v>
      </c>
      <c r="D520" s="60">
        <f t="shared" si="309"/>
        <v>0</v>
      </c>
      <c r="AB520" s="98"/>
      <c r="AC520" s="98"/>
      <c r="AD520" s="98"/>
    </row>
    <row r="521" spans="1:30">
      <c r="A521" s="99"/>
      <c r="B521" s="60" t="str">
        <f t="shared" si="290"/>
        <v>↑先にカタログの種類を選択して下さい。</v>
      </c>
      <c r="C521" s="60">
        <f t="shared" ref="C521:D521" si="310">CHOOSE($B$122,0,E22,H22,K22,N22,Q22,T22,W22,Z22,AC22,AF22,AI22,AL22,AO22,AR22,AU22,AX22,BA22,BD22,BG22,BJ22,BM22,BP22,BS22,BV22,BY22,CB22,CE22,CH22,CK22,CN22,CQ22,CT22,CW22)</f>
        <v>0</v>
      </c>
      <c r="D521" s="60">
        <f t="shared" si="310"/>
        <v>0</v>
      </c>
      <c r="AB521" s="98"/>
      <c r="AC521" s="98"/>
      <c r="AD521" s="98"/>
    </row>
    <row r="522" spans="1:30">
      <c r="A522" s="99"/>
      <c r="B522" s="60" t="str">
        <f t="shared" si="290"/>
        <v>↑先にカタログの種類を選択して下さい。</v>
      </c>
      <c r="C522" s="60">
        <f t="shared" ref="C522:D522" si="311">CHOOSE($B$122,0,E23,H23,K23,N23,Q23,T23,W23,Z23,AC23,AF23,AI23,AL23,AO23,AR23,AU23,AX23,BA23,BD23,BG23,BJ23,BM23,BP23,BS23,BV23,BY23,CB23,CE23,CH23,CK23,CN23,CQ23,CT23,CW23)</f>
        <v>0</v>
      </c>
      <c r="D522" s="60">
        <f t="shared" si="311"/>
        <v>0</v>
      </c>
      <c r="AB522" s="98"/>
      <c r="AC522" s="98"/>
      <c r="AD522" s="98"/>
    </row>
    <row r="523" spans="1:30">
      <c r="A523" s="99"/>
      <c r="B523" s="60" t="str">
        <f t="shared" si="290"/>
        <v>↑先にカタログの種類を選択して下さい。</v>
      </c>
      <c r="C523" s="60">
        <f t="shared" ref="C523:D523" si="312">CHOOSE($B$122,0,E24,H24,K24,N24,Q24,T24,W24,Z24,AC24,AF24,AI24,AL24,AO24,AR24,AU24,AX24,BA24,BD24,BG24,BJ24,BM24,BP24,BS24,BV24,BY24,CB24,CE24,CH24,CK24,CN24,CQ24,CT24,CW24)</f>
        <v>0</v>
      </c>
      <c r="D523" s="60">
        <f t="shared" si="312"/>
        <v>0</v>
      </c>
      <c r="AB523" s="98"/>
      <c r="AC523" s="98"/>
      <c r="AD523" s="98"/>
    </row>
    <row r="524" spans="1:30">
      <c r="A524" s="99"/>
      <c r="B524" s="60" t="str">
        <f t="shared" si="290"/>
        <v>↑先にカタログの種類を選択して下さい。</v>
      </c>
      <c r="C524" s="60">
        <f t="shared" ref="C524:D524" si="313">CHOOSE($B$122,0,E25,H25,K25,N25,Q25,T25,W25,Z25,AC25,AF25,AI25,AL25,AO25,AR25,AU25,AX25,BA25,BD25,BG25,BJ25,BM25,BP25,BS25,BV25,BY25,CB25,CE25,CH25,CK25,CN25,CQ25,CT25,CW25)</f>
        <v>0</v>
      </c>
      <c r="D524" s="60">
        <f t="shared" si="313"/>
        <v>0</v>
      </c>
      <c r="AB524" s="98"/>
      <c r="AC524" s="98"/>
      <c r="AD524" s="98"/>
    </row>
    <row r="525" spans="1:30">
      <c r="A525" s="99"/>
      <c r="B525" s="60" t="str">
        <f t="shared" si="290"/>
        <v>↑先にカタログの種類を選択して下さい。</v>
      </c>
      <c r="C525" s="60">
        <f t="shared" ref="C525:D525" si="314">CHOOSE($B$122,0,E26,H26,K26,N26,Q26,T26,W26,Z26,AC26,AF26,AI26,AL26,AO26,AR26,AU26,AX26,BA26,BD26,BG26,BJ26,BM26,BP26,BS26,BV26,BY26,CB26,CE26,CH26,CK26,CN26,CQ26,CT26,CW26)</f>
        <v>0</v>
      </c>
      <c r="D525" s="60">
        <f t="shared" si="314"/>
        <v>0</v>
      </c>
      <c r="AB525" s="98"/>
      <c r="AC525" s="98"/>
      <c r="AD525" s="98"/>
    </row>
    <row r="526" spans="1:30">
      <c r="A526" s="99"/>
      <c r="B526" s="60" t="str">
        <f t="shared" si="290"/>
        <v>↑先にカタログの種類を選択して下さい。</v>
      </c>
      <c r="C526" s="60">
        <f t="shared" ref="C526:D526" si="315">CHOOSE($B$122,0,E27,H27,K27,N27,Q27,T27,W27,Z27,AC27,AF27,AI27,AL27,AO27,AR27,AU27,AX27,BA27,BD27,BG27,BJ27,BM27,BP27,BS27,BV27,BY27,CB27,CE27,CH27,CK27,CN27,CQ27,CT27,CW27)</f>
        <v>0</v>
      </c>
      <c r="D526" s="60">
        <f t="shared" si="315"/>
        <v>0</v>
      </c>
      <c r="AB526" s="98"/>
      <c r="AC526" s="98"/>
      <c r="AD526" s="98"/>
    </row>
    <row r="527" spans="1:30">
      <c r="A527" s="99"/>
      <c r="B527" s="60" t="str">
        <f t="shared" si="290"/>
        <v>↑先にカタログの種類を選択して下さい。</v>
      </c>
      <c r="C527" s="60">
        <f t="shared" ref="C527:D527" si="316">CHOOSE($B$122,0,E28,H28,K28,N28,Q28,T28,W28,Z28,AC28,AF28,AI28,AL28,AO28,AR28,AU28,AX28,BA28,BD28,BG28,BJ28,BM28,BP28,BS28,BV28,BY28,CB28,CE28,CH28,CK28,CN28,CQ28,CT28,CW28)</f>
        <v>0</v>
      </c>
      <c r="D527" s="60">
        <f t="shared" si="316"/>
        <v>0</v>
      </c>
      <c r="AB527" s="98"/>
      <c r="AC527" s="98"/>
      <c r="AD527" s="98"/>
    </row>
    <row r="528" spans="1:30">
      <c r="A528" s="99"/>
      <c r="B528" s="60" t="str">
        <f t="shared" si="290"/>
        <v>↑先にカタログの種類を選択して下さい。</v>
      </c>
      <c r="C528" s="60">
        <f t="shared" ref="C528:D528" si="317">CHOOSE($B$122,0,E29,H29,K29,N29,Q29,T29,W29,Z29,AC29,AF29,AI29,AL29,AO29,AR29,AU29,AX29,BA29,BD29,BG29,BJ29,BM29,BP29,BS29,BV29,BY29,CB29,CE29,CH29,CK29,CN29,CQ29,CT29,CW29)</f>
        <v>0</v>
      </c>
      <c r="D528" s="60">
        <f t="shared" si="317"/>
        <v>0</v>
      </c>
      <c r="AB528" s="98"/>
      <c r="AC528" s="98"/>
      <c r="AD528" s="98"/>
    </row>
    <row r="529" spans="1:30">
      <c r="A529" s="99"/>
      <c r="B529" s="60"/>
      <c r="C529" s="60"/>
      <c r="D529" s="60"/>
      <c r="AB529" s="98"/>
      <c r="AC529" s="98"/>
      <c r="AD529" s="98"/>
    </row>
    <row r="530" spans="1:30">
      <c r="A530" s="99"/>
      <c r="B530" s="60"/>
      <c r="C530" s="60"/>
      <c r="D530" s="60"/>
      <c r="AB530" s="98"/>
      <c r="AC530" s="98"/>
      <c r="AD530" s="98"/>
    </row>
    <row r="531" spans="1:30">
      <c r="A531" s="99">
        <v>13</v>
      </c>
      <c r="B531" s="60" t="str">
        <f>CHOOSE($B$123,"↑先にカタログの種類を選択して下さい。",D2,G2,J2,M2,P2,S2,V2,Y2,AB2,AE2,AH2,AK2,AN2,AQ2,AT2,AW2,AZ2,BC2,BF2,BI2,BL2,BO2,BR2,BU2,BX2,CA2,CD2,CG2,CJ2,CM2,CP2,CS2,CV2)</f>
        <v>↑先にカタログの種類を選択して下さい。</v>
      </c>
      <c r="C531" s="60">
        <f>CHOOSE($B$123,0,E2,H2,K2,N2,Q2,T2,W2,Z2,AC2,AF2,AI2,AL2,AO2,AR2,AU2,AX2,BA2,BD2,BG2,BJ2,BM2,BP2,BS2,BV2,BY2,CB2,CE2,CH2,CK2,CN2,CQ2,CT2,CW2)</f>
        <v>0</v>
      </c>
      <c r="D531" s="60">
        <f>CHOOSE($B$123,0,F2,I2,L2,O2,R2,U2,X2,AA2,AD2,AG2,AJ2,AM2,AP2,AS2,AV2,AY2,BB2,BE2,BH2,BK2,BN2,BQ2,BT2,BW2,BZ2,CC2,CF2,CI2,CL2,CO2,CR2,CU2,CX2)</f>
        <v>0</v>
      </c>
      <c r="AB531" s="98"/>
      <c r="AC531" s="98"/>
      <c r="AD531" s="98"/>
    </row>
    <row r="532" spans="1:30">
      <c r="A532" s="99"/>
      <c r="B532" s="60" t="str">
        <f t="shared" ref="B532:B558" si="318">CHOOSE($B$123,"↑先にカタログの種類を選択して下さい。",D3,G3,J3,M3,P3,S3,V3,Y3,AB3,AE3,AH3,AK3,AN3,AQ3,AT3,AW3,AZ3,BC3,BF3,BI3,BL3,BO3,BR3,BU3,BX3,CA3,CD3,CG3,CJ3,CM3,CP3,CS3)</f>
        <v>↑先にカタログの種類を選択して下さい。</v>
      </c>
      <c r="C532" s="60">
        <f t="shared" ref="C532:D532" si="319">CHOOSE($B$123,0,E3,H3,K3,N3,Q3,T3,W3,Z3,AC3,AF3,AI3,AL3,AO3,AR3,AU3,AX3,BA3,BD3,BG3,BJ3,BM3,BP3,BS3,BV3,BY3,CB3,CE3,CH3,CK3,CN3,CQ3,CT3)</f>
        <v>0</v>
      </c>
      <c r="D532" s="60">
        <f t="shared" si="319"/>
        <v>0</v>
      </c>
      <c r="AB532" s="98"/>
      <c r="AC532" s="98"/>
      <c r="AD532" s="98"/>
    </row>
    <row r="533" spans="1:30">
      <c r="A533" s="99"/>
      <c r="B533" s="60" t="str">
        <f t="shared" si="318"/>
        <v>↑先にカタログの種類を選択して下さい。</v>
      </c>
      <c r="C533" s="60">
        <f t="shared" ref="C533:D533" si="320">CHOOSE($B$123,0,E4,H4,K4,N4,Q4,T4,W4,Z4,AC4,AF4,AI4,AL4,AO4,AR4,AU4,AX4,BA4,BD4,BG4,BJ4,BM4,BP4,BS4,BV4,BY4,CB4,CE4,CH4,CK4,CN4,CQ4,CT4)</f>
        <v>0</v>
      </c>
      <c r="D533" s="60">
        <f t="shared" si="320"/>
        <v>0</v>
      </c>
      <c r="AB533" s="98"/>
      <c r="AC533" s="98"/>
      <c r="AD533" s="98"/>
    </row>
    <row r="534" spans="1:30">
      <c r="A534" s="99"/>
      <c r="B534" s="60" t="str">
        <f t="shared" si="318"/>
        <v>↑先にカタログの種類を選択して下さい。</v>
      </c>
      <c r="C534" s="60">
        <f t="shared" ref="C534:D534" si="321">CHOOSE($B$123,0,E5,H5,K5,N5,Q5,T5,W5,Z5,AC5,AF5,AI5,AL5,AO5,AR5,AU5,AX5,BA5,BD5,BG5,BJ5,BM5,BP5,BS5,BV5,BY5,CB5,CE5,CH5,CK5,CN5,CQ5,CT5)</f>
        <v>0</v>
      </c>
      <c r="D534" s="60">
        <f t="shared" si="321"/>
        <v>0</v>
      </c>
      <c r="AB534" s="98"/>
      <c r="AC534" s="98"/>
      <c r="AD534" s="98"/>
    </row>
    <row r="535" spans="1:30">
      <c r="A535" s="99"/>
      <c r="B535" s="60" t="str">
        <f t="shared" si="318"/>
        <v>↑先にカタログの種類を選択して下さい。</v>
      </c>
      <c r="C535" s="60">
        <f t="shared" ref="C535:D535" si="322">CHOOSE($B$123,0,E6,H6,K6,N6,Q6,T6,W6,Z6,AC6,AF6,AI6,AL6,AO6,AR6,AU6,AX6,BA6,BD6,BG6,BJ6,BM6,BP6,BS6,BV6,BY6,CB6,CE6,CH6,CK6,CN6,CQ6,CT6)</f>
        <v>0</v>
      </c>
      <c r="D535" s="60">
        <f t="shared" si="322"/>
        <v>0</v>
      </c>
      <c r="AB535" s="98"/>
      <c r="AC535" s="98"/>
      <c r="AD535" s="98"/>
    </row>
    <row r="536" spans="1:30">
      <c r="A536" s="99"/>
      <c r="B536" s="60" t="str">
        <f t="shared" si="318"/>
        <v>↑先にカタログの種類を選択して下さい。</v>
      </c>
      <c r="C536" s="60">
        <f t="shared" ref="C536:D536" si="323">CHOOSE($B$123,0,E7,H7,K7,N7,Q7,T7,W7,Z7,AC7,AF7,AI7,AL7,AO7,AR7,AU7,AX7,BA7,BD7,BG7,BJ7,BM7,BP7,BS7,BV7,BY7,CB7,CE7,CH7,CK7,CN7,CQ7,CT7)</f>
        <v>0</v>
      </c>
      <c r="D536" s="60">
        <f t="shared" si="323"/>
        <v>0</v>
      </c>
      <c r="AB536" s="98"/>
      <c r="AC536" s="98"/>
      <c r="AD536" s="98"/>
    </row>
    <row r="537" spans="1:30">
      <c r="A537" s="99"/>
      <c r="B537" s="60" t="str">
        <f t="shared" si="318"/>
        <v>↑先にカタログの種類を選択して下さい。</v>
      </c>
      <c r="C537" s="60">
        <f t="shared" ref="C537:D537" si="324">CHOOSE($B$123,0,E8,H8,K8,N8,Q8,T8,W8,Z8,AC8,AF8,AI8,AL8,AO8,AR8,AU8,AX8,BA8,BD8,BG8,BJ8,BM8,BP8,BS8,BV8,BY8,CB8,CE8,CH8,CK8,CN8,CQ8,CT8)</f>
        <v>0</v>
      </c>
      <c r="D537" s="60">
        <f t="shared" si="324"/>
        <v>0</v>
      </c>
      <c r="AB537" s="98"/>
      <c r="AC537" s="98"/>
      <c r="AD537" s="98"/>
    </row>
    <row r="538" spans="1:30">
      <c r="A538" s="99"/>
      <c r="B538" s="60" t="str">
        <f t="shared" si="318"/>
        <v>↑先にカタログの種類を選択して下さい。</v>
      </c>
      <c r="C538" s="60">
        <f t="shared" ref="C538:D538" si="325">CHOOSE($B$123,0,E9,H9,K9,N9,Q9,T9,W9,Z9,AC9,AF9,AI9,AL9,AO9,AR9,AU9,AX9,BA9,BD9,BG9,BJ9,BM9,BP9,BS9,BV9,BY9,CB9,CE9,CH9,CK9,CN9,CQ9,CT9)</f>
        <v>0</v>
      </c>
      <c r="D538" s="60">
        <f t="shared" si="325"/>
        <v>0</v>
      </c>
      <c r="AB538" s="98"/>
      <c r="AC538" s="98"/>
      <c r="AD538" s="98"/>
    </row>
    <row r="539" spans="1:30">
      <c r="A539" s="99"/>
      <c r="B539" s="60" t="str">
        <f t="shared" si="318"/>
        <v>↑先にカタログの種類を選択して下さい。</v>
      </c>
      <c r="C539" s="60">
        <f t="shared" ref="C539:D539" si="326">CHOOSE($B$123,0,E10,H10,K10,N10,Q10,T10,W10,Z10,AC10,AF10,AI10,AL10,AO10,AR10,AU10,AX10,BA10,BD10,BG10,BJ10,BM10,BP10,BS10,BV10,BY10,CB10,CE10,CH10,CK10,CN10,CQ10,CT10)</f>
        <v>0</v>
      </c>
      <c r="D539" s="60">
        <f t="shared" si="326"/>
        <v>0</v>
      </c>
      <c r="AB539" s="98"/>
      <c r="AC539" s="98"/>
      <c r="AD539" s="98"/>
    </row>
    <row r="540" spans="1:30">
      <c r="A540" s="99"/>
      <c r="B540" s="60" t="str">
        <f t="shared" si="318"/>
        <v>↑先にカタログの種類を選択して下さい。</v>
      </c>
      <c r="C540" s="60">
        <f t="shared" ref="C540:D540" si="327">CHOOSE($B$123,0,E11,H11,K11,N11,Q11,T11,W11,Z11,AC11,AF11,AI11,AL11,AO11,AR11,AU11,AX11,BA11,BD11,BG11,BJ11,BM11,BP11,BS11,BV11,BY11,CB11,CE11,CH11,CK11,CN11,CQ11,CT11)</f>
        <v>0</v>
      </c>
      <c r="D540" s="60">
        <f t="shared" si="327"/>
        <v>0</v>
      </c>
      <c r="AB540" s="98"/>
      <c r="AC540" s="98"/>
      <c r="AD540" s="98"/>
    </row>
    <row r="541" spans="1:30">
      <c r="A541" s="99"/>
      <c r="B541" s="60" t="str">
        <f t="shared" si="318"/>
        <v>↑先にカタログの種類を選択して下さい。</v>
      </c>
      <c r="C541" s="60">
        <f t="shared" ref="C541:D541" si="328">CHOOSE($B$123,0,E12,H12,K12,N12,Q12,T12,W12,Z12,AC12,AF12,AI12,AL12,AO12,AR12,AU12,AX12,BA12,BD12,BG12,BJ12,BM12,BP12,BS12,BV12,BY12,CB12,CE12,CH12,CK12,CN12,CQ12,CT12)</f>
        <v>0</v>
      </c>
      <c r="D541" s="60">
        <f t="shared" si="328"/>
        <v>0</v>
      </c>
      <c r="AB541" s="98"/>
      <c r="AC541" s="98"/>
      <c r="AD541" s="98"/>
    </row>
    <row r="542" spans="1:30">
      <c r="A542" s="99"/>
      <c r="B542" s="60" t="str">
        <f t="shared" si="318"/>
        <v>↑先にカタログの種類を選択して下さい。</v>
      </c>
      <c r="C542" s="60">
        <f t="shared" ref="C542:D542" si="329">CHOOSE($B$123,0,E13,H13,K13,N13,Q13,T13,W13,Z13,AC13,AF13,AI13,AL13,AO13,AR13,AU13,AX13,BA13,BD13,BG13,BJ13,BM13,BP13,BS13,BV13,BY13,CB13,CE13,CH13,CK13,CN13,CQ13,CT13)</f>
        <v>0</v>
      </c>
      <c r="D542" s="60">
        <f t="shared" si="329"/>
        <v>0</v>
      </c>
      <c r="AB542" s="98"/>
      <c r="AC542" s="98"/>
      <c r="AD542" s="98"/>
    </row>
    <row r="543" spans="1:30">
      <c r="A543" s="99"/>
      <c r="B543" s="60" t="str">
        <f t="shared" si="318"/>
        <v>↑先にカタログの種類を選択して下さい。</v>
      </c>
      <c r="C543" s="60">
        <f t="shared" ref="C543:D543" si="330">CHOOSE($B$123,0,E14,H14,K14,N14,Q14,T14,W14,Z14,AC14,AF14,AI14,AL14,AO14,AR14,AU14,AX14,BA14,BD14,BG14,BJ14,BM14,BP14,BS14,BV14,BY14,CB14,CE14,CH14,CK14,CN14,CQ14,CT14)</f>
        <v>0</v>
      </c>
      <c r="D543" s="60">
        <f t="shared" si="330"/>
        <v>0</v>
      </c>
      <c r="AB543" s="98"/>
      <c r="AC543" s="98"/>
      <c r="AD543" s="98"/>
    </row>
    <row r="544" spans="1:30">
      <c r="A544" s="99"/>
      <c r="B544" s="60" t="str">
        <f t="shared" si="318"/>
        <v>↑先にカタログの種類を選択して下さい。</v>
      </c>
      <c r="C544" s="60">
        <f t="shared" ref="C544:D544" si="331">CHOOSE($B$123,0,E15,H15,K15,N15,Q15,T15,W15,Z15,AC15,AF15,AI15,AL15,AO15,AR15,AU15,AX15,BA15,BD15,BG15,BJ15,BM15,BP15,BS15,BV15,BY15,CB15,CE15,CH15,CK15,CN15,CQ15,CT15)</f>
        <v>0</v>
      </c>
      <c r="D544" s="60">
        <f t="shared" si="331"/>
        <v>0</v>
      </c>
      <c r="AB544" s="98"/>
      <c r="AC544" s="98"/>
      <c r="AD544" s="98"/>
    </row>
    <row r="545" spans="1:30">
      <c r="A545" s="99"/>
      <c r="B545" s="60" t="str">
        <f t="shared" si="318"/>
        <v>↑先にカタログの種類を選択して下さい。</v>
      </c>
      <c r="C545" s="60">
        <f t="shared" ref="C545:D545" si="332">CHOOSE($B$123,0,E16,H16,K16,N16,Q16,T16,W16,Z16,AC16,AF16,AI16,AL16,AO16,AR16,AU16,AX16,BA16,BD16,BG16,BJ16,BM16,BP16,BS16,BV16,BY16,CB16,CE16,CH16,CK16,CN16,CQ16,CT16)</f>
        <v>0</v>
      </c>
      <c r="D545" s="60">
        <f t="shared" si="332"/>
        <v>0</v>
      </c>
      <c r="AB545" s="98"/>
      <c r="AC545" s="98"/>
      <c r="AD545" s="98"/>
    </row>
    <row r="546" spans="1:30">
      <c r="A546" s="99"/>
      <c r="B546" s="60" t="str">
        <f t="shared" si="318"/>
        <v>↑先にカタログの種類を選択して下さい。</v>
      </c>
      <c r="C546" s="60">
        <f t="shared" ref="C546:D546" si="333">CHOOSE($B$123,0,E17,H17,K17,N17,Q17,T17,W17,Z17,AC17,AF17,AI17,AL17,AO17,AR17,AU17,AX17,BA17,BD17,BG17,BJ17,BM17,BP17,BS17,BV17,BY17,CB17,CE17,CH17,CK17,CN17,CQ17,CT17)</f>
        <v>0</v>
      </c>
      <c r="D546" s="60">
        <f t="shared" si="333"/>
        <v>0</v>
      </c>
      <c r="AB546" s="98"/>
      <c r="AC546" s="98"/>
      <c r="AD546" s="98"/>
    </row>
    <row r="547" spans="1:30">
      <c r="A547" s="99"/>
      <c r="B547" s="60" t="str">
        <f t="shared" si="318"/>
        <v>↑先にカタログの種類を選択して下さい。</v>
      </c>
      <c r="C547" s="60">
        <f t="shared" ref="C547:D547" si="334">CHOOSE($B$123,0,E18,H18,K18,N18,Q18,T18,W18,Z18,AC18,AF18,AI18,AL18,AO18,AR18,AU18,AX18,BA18,BD18,BG18,BJ18,BM18,BP18,BS18,BV18,BY18,CB18,CE18,CH18,CK18,CN18,CQ18,CT18)</f>
        <v>0</v>
      </c>
      <c r="D547" s="60">
        <f t="shared" si="334"/>
        <v>0</v>
      </c>
      <c r="AB547" s="98"/>
      <c r="AC547" s="98"/>
      <c r="AD547" s="98"/>
    </row>
    <row r="548" spans="1:30">
      <c r="A548" s="99"/>
      <c r="B548" s="60" t="str">
        <f t="shared" si="318"/>
        <v>↑先にカタログの種類を選択して下さい。</v>
      </c>
      <c r="C548" s="60">
        <f t="shared" ref="C548:D548" si="335">CHOOSE($B$123,0,E19,H19,K19,N19,Q19,T19,W19,Z19,AC19,AF19,AI19,AL19,AO19,AR19,AU19,AX19,BA19,BD19,BG19,BJ19,BM19,BP19,BS19,BV19,BY19,CB19,CE19,CH19,CK19,CN19,CQ19,CT19)</f>
        <v>0</v>
      </c>
      <c r="D548" s="60">
        <f t="shared" si="335"/>
        <v>0</v>
      </c>
      <c r="AB548" s="98"/>
      <c r="AC548" s="98"/>
      <c r="AD548" s="98"/>
    </row>
    <row r="549" spans="1:30">
      <c r="A549" s="99"/>
      <c r="B549" s="60" t="str">
        <f t="shared" si="318"/>
        <v>↑先にカタログの種類を選択して下さい。</v>
      </c>
      <c r="C549" s="60">
        <f t="shared" ref="C549:D549" si="336">CHOOSE($B$123,0,E20,H20,K20,N20,Q20,T20,W20,Z20,AC20,AF20,AI20,AL20,AO20,AR20,AU20,AX20,BA20,BD20,BG20,BJ20,BM20,BP20,BS20,BV20,BY20,CB20,CE20,CH20,CK20,CN20,CQ20,CT20)</f>
        <v>0</v>
      </c>
      <c r="D549" s="60">
        <f t="shared" si="336"/>
        <v>0</v>
      </c>
      <c r="AB549" s="98"/>
      <c r="AC549" s="98"/>
      <c r="AD549" s="98"/>
    </row>
    <row r="550" spans="1:30">
      <c r="A550" s="99"/>
      <c r="B550" s="60" t="str">
        <f t="shared" si="318"/>
        <v>↑先にカタログの種類を選択して下さい。</v>
      </c>
      <c r="C550" s="60">
        <f t="shared" ref="C550:D550" si="337">CHOOSE($B$123,0,E21,H21,K21,N21,Q21,T21,W21,Z21,AC21,AF21,AI21,AL21,AO21,AR21,AU21,AX21,BA21,BD21,BG21,BJ21,BM21,BP21,BS21,BV21,BY21,CB21,CE21,CH21,CK21,CN21,CQ21,CT21)</f>
        <v>0</v>
      </c>
      <c r="D550" s="60">
        <f t="shared" si="337"/>
        <v>0</v>
      </c>
      <c r="AB550" s="98"/>
      <c r="AC550" s="98"/>
      <c r="AD550" s="98"/>
    </row>
    <row r="551" spans="1:30">
      <c r="A551" s="99"/>
      <c r="B551" s="60" t="str">
        <f t="shared" si="318"/>
        <v>↑先にカタログの種類を選択して下さい。</v>
      </c>
      <c r="C551" s="60">
        <f t="shared" ref="C551:D551" si="338">CHOOSE($B$123,0,E22,H22,K22,N22,Q22,T22,W22,Z22,AC22,AF22,AI22,AL22,AO22,AR22,AU22,AX22,BA22,BD22,BG22,BJ22,BM22,BP22,BS22,BV22,BY22,CB22,CE22,CH22,CK22,CN22,CQ22,CT22)</f>
        <v>0</v>
      </c>
      <c r="D551" s="60">
        <f t="shared" si="338"/>
        <v>0</v>
      </c>
      <c r="AB551" s="98"/>
      <c r="AC551" s="98"/>
      <c r="AD551" s="98"/>
    </row>
    <row r="552" spans="1:30">
      <c r="A552" s="99"/>
      <c r="B552" s="60" t="str">
        <f t="shared" si="318"/>
        <v>↑先にカタログの種類を選択して下さい。</v>
      </c>
      <c r="C552" s="60">
        <f t="shared" ref="C552:D552" si="339">CHOOSE($B$123,0,E23,H23,K23,N23,Q23,T23,W23,Z23,AC23,AF23,AI23,AL23,AO23,AR23,AU23,AX23,BA23,BD23,BG23,BJ23,BM23,BP23,BS23,BV23,BY23,CB23,CE23,CH23,CK23,CN23,CQ23,CT23)</f>
        <v>0</v>
      </c>
      <c r="D552" s="60">
        <f t="shared" si="339"/>
        <v>0</v>
      </c>
      <c r="AB552" s="98"/>
      <c r="AC552" s="98"/>
      <c r="AD552" s="98"/>
    </row>
    <row r="553" spans="1:30">
      <c r="A553" s="99"/>
      <c r="B553" s="60" t="str">
        <f t="shared" si="318"/>
        <v>↑先にカタログの種類を選択して下さい。</v>
      </c>
      <c r="C553" s="60">
        <f t="shared" ref="C553:D553" si="340">CHOOSE($B$123,0,E24,H24,K24,N24,Q24,T24,W24,Z24,AC24,AF24,AI24,AL24,AO24,AR24,AU24,AX24,BA24,BD24,BG24,BJ24,BM24,BP24,BS24,BV24,BY24,CB24,CE24,CH24,CK24,CN24,CQ24,CT24)</f>
        <v>0</v>
      </c>
      <c r="D553" s="60">
        <f t="shared" si="340"/>
        <v>0</v>
      </c>
      <c r="AB553" s="98"/>
      <c r="AC553" s="98"/>
      <c r="AD553" s="98"/>
    </row>
    <row r="554" spans="1:30">
      <c r="A554" s="99"/>
      <c r="B554" s="60" t="str">
        <f t="shared" si="318"/>
        <v>↑先にカタログの種類を選択して下さい。</v>
      </c>
      <c r="C554" s="60">
        <f t="shared" ref="C554:D554" si="341">CHOOSE($B$123,0,E25,H25,K25,N25,Q25,T25,W25,Z25,AC25,AF25,AI25,AL25,AO25,AR25,AU25,AX25,BA25,BD25,BG25,BJ25,BM25,BP25,BS25,BV25,BY25,CB25,CE25,CH25,CK25,CN25,CQ25,CT25)</f>
        <v>0</v>
      </c>
      <c r="D554" s="60">
        <f t="shared" si="341"/>
        <v>0</v>
      </c>
      <c r="AB554" s="98"/>
      <c r="AC554" s="98"/>
      <c r="AD554" s="98"/>
    </row>
    <row r="555" spans="1:30">
      <c r="A555" s="99"/>
      <c r="B555" s="60" t="str">
        <f t="shared" si="318"/>
        <v>↑先にカタログの種類を選択して下さい。</v>
      </c>
      <c r="C555" s="60">
        <f t="shared" ref="C555:D555" si="342">CHOOSE($B$123,0,E26,H26,K26,N26,Q26,T26,W26,Z26,AC26,AF26,AI26,AL26,AO26,AR26,AU26,AX26,BA26,BD26,BG26,BJ26,BM26,BP26,BS26,BV26,BY26,CB26,CE26,CH26,CK26,CN26,CQ26,CT26)</f>
        <v>0</v>
      </c>
      <c r="D555" s="60">
        <f t="shared" si="342"/>
        <v>0</v>
      </c>
      <c r="AB555" s="98"/>
      <c r="AC555" s="98"/>
      <c r="AD555" s="98"/>
    </row>
    <row r="556" spans="1:30">
      <c r="A556" s="99"/>
      <c r="B556" s="60" t="str">
        <f t="shared" si="318"/>
        <v>↑先にカタログの種類を選択して下さい。</v>
      </c>
      <c r="C556" s="60">
        <f t="shared" ref="C556:D556" si="343">CHOOSE($B$123,0,E27,H27,K27,N27,Q27,T27,W27,Z27,AC27,AF27,AI27,AL27,AO27,AR27,AU27,AX27,BA27,BD27,BG27,BJ27,BM27,BP27,BS27,BV27,BY27,CB27,CE27,CH27,CK27,CN27,CQ27,CT27)</f>
        <v>0</v>
      </c>
      <c r="D556" s="60">
        <f t="shared" si="343"/>
        <v>0</v>
      </c>
      <c r="AB556" s="98"/>
      <c r="AC556" s="98"/>
      <c r="AD556" s="98"/>
    </row>
    <row r="557" spans="1:30">
      <c r="A557" s="99"/>
      <c r="B557" s="60" t="str">
        <f t="shared" si="318"/>
        <v>↑先にカタログの種類を選択して下さい。</v>
      </c>
      <c r="C557" s="60">
        <f t="shared" ref="C557:D557" si="344">CHOOSE($B$123,0,E28,H28,K28,N28,Q28,T28,W28,Z28,AC28,AF28,AI28,AL28,AO28,AR28,AU28,AX28,BA28,BD28,BG28,BJ28,BM28,BP28,BS28,BV28,BY28,CB28,CE28,CH28,CK28,CN28,CQ28,CT28)</f>
        <v>0</v>
      </c>
      <c r="D557" s="60">
        <f t="shared" si="344"/>
        <v>0</v>
      </c>
      <c r="AB557" s="98"/>
      <c r="AC557" s="98"/>
      <c r="AD557" s="98"/>
    </row>
    <row r="558" spans="1:30">
      <c r="A558" s="99"/>
      <c r="B558" s="60" t="str">
        <f t="shared" si="318"/>
        <v>↑先にカタログの種類を選択して下さい。</v>
      </c>
      <c r="C558" s="60">
        <f t="shared" ref="C558:D558" si="345">CHOOSE($B$123,0,E29,H29,K29,N29,Q29,T29,W29,Z29,AC29,AF29,AI29,AL29,AO29,AR29,AU29,AX29,BA29,BD29,BG29,BJ29,BM29,BP29,BS29,BV29,BY29,CB29,CE29,CH29,CK29,CN29,CQ29,CT29)</f>
        <v>0</v>
      </c>
      <c r="D558" s="60">
        <f t="shared" si="345"/>
        <v>0</v>
      </c>
      <c r="AB558" s="98"/>
      <c r="AC558" s="98"/>
      <c r="AD558" s="98"/>
    </row>
    <row r="559" spans="1:30">
      <c r="A559" s="99"/>
      <c r="B559" s="60"/>
      <c r="C559" s="60"/>
      <c r="D559" s="60"/>
      <c r="AB559" s="98"/>
      <c r="AC559" s="98"/>
      <c r="AD559" s="98"/>
    </row>
    <row r="560" spans="1:30">
      <c r="A560" s="99"/>
      <c r="B560" s="60"/>
      <c r="C560" s="60"/>
      <c r="D560" s="60"/>
      <c r="AB560" s="98"/>
      <c r="AC560" s="98"/>
      <c r="AD560" s="98"/>
    </row>
    <row r="561" spans="1:30">
      <c r="A561" s="99">
        <v>14</v>
      </c>
      <c r="B561" s="60" t="str">
        <f>CHOOSE($B$124,"↑先にカタログの種類を選択して下さい。",D2,G2,J2,M2,P2,S2,V2,Y2,AB2,AE2,AH2,AK2,AN2,AQ2,AT2,AW2,AZ2,BC2,BF2,BI2,BL2,BO2,BR2,BU2,BX2,CA2,CD2,CG2,CJ2,CM2,CP2,CS2,CV2)</f>
        <v>↑先にカタログの種類を選択して下さい。</v>
      </c>
      <c r="C561" s="60">
        <f>CHOOSE($B$124,0,E2,H2,K2,N2,Q2,T2,W2,Z2,AC2,AF2,AI2,AL2,AO2,AR2,AU2,AX2,BA2,BD2,BG2,BJ2,BM2,BP2,BS2,BV2,BY2,CB2,CE2,CH2,CK2,CN2,CQ2,CT2,CW2)</f>
        <v>0</v>
      </c>
      <c r="D561" s="60">
        <f>CHOOSE($B$124,0,F2,I2,L2,O2,R2,U2,X2,AA2,AD2,AG2,AJ2,AM2,AP2,AS2,AV2,AY2,BB2,BE2,BH2,BK2,BN2,BQ2,BT2,BW2,BZ2,CC2,CF2,CI2,CL2,CO2,CR2,CU2,CX2)</f>
        <v>0</v>
      </c>
      <c r="AB561" s="98"/>
      <c r="AC561" s="98"/>
      <c r="AD561" s="98"/>
    </row>
    <row r="562" spans="1:30">
      <c r="A562" s="99"/>
      <c r="B562" s="60" t="str">
        <f t="shared" ref="B562:B588" si="346">CHOOSE($B$124,"↑先にカタログの種類を選択して下さい。",D3,G3,J3,M3,P3,S3,V3,Y3,AB3,AE3,AH3,AK3,AN3,AQ3,AT3,AW3,AZ3,BC3,BF3,BI3,BL3,BO3,BR3,BU3,BX3,CA3,CD3,CG3,CJ3,CM3,CP3,CS3)</f>
        <v>↑先にカタログの種類を選択して下さい。</v>
      </c>
      <c r="C562" s="60">
        <f t="shared" ref="C562:D562" si="347">CHOOSE($B$124,0,E3,H3,K3,N3,Q3,T3,W3,Z3,AC3,AF3,AI3,AL3,AO3,AR3,AU3,AX3,BA3,BD3,BG3,BJ3,BM3,BP3,BS3,BV3,BY3,CB3,CE3,CH3,CK3,CN3,CQ3,CT3)</f>
        <v>0</v>
      </c>
      <c r="D562" s="60">
        <f t="shared" si="347"/>
        <v>0</v>
      </c>
      <c r="AB562" s="98"/>
      <c r="AC562" s="98"/>
      <c r="AD562" s="98"/>
    </row>
    <row r="563" spans="1:30">
      <c r="A563" s="99"/>
      <c r="B563" s="60" t="str">
        <f t="shared" si="346"/>
        <v>↑先にカタログの種類を選択して下さい。</v>
      </c>
      <c r="C563" s="60">
        <f t="shared" ref="C563:D563" si="348">CHOOSE($B$124,0,E4,H4,K4,N4,Q4,T4,W4,Z4,AC4,AF4,AI4,AL4,AO4,AR4,AU4,AX4,BA4,BD4,BG4,BJ4,BM4,BP4,BS4,BV4,BY4,CB4,CE4,CH4,CK4,CN4,CQ4,CT4)</f>
        <v>0</v>
      </c>
      <c r="D563" s="60">
        <f t="shared" si="348"/>
        <v>0</v>
      </c>
      <c r="AB563" s="98"/>
      <c r="AC563" s="98"/>
      <c r="AD563" s="98"/>
    </row>
    <row r="564" spans="1:30">
      <c r="A564" s="99"/>
      <c r="B564" s="60" t="str">
        <f t="shared" si="346"/>
        <v>↑先にカタログの種類を選択して下さい。</v>
      </c>
      <c r="C564" s="60">
        <f t="shared" ref="C564:D564" si="349">CHOOSE($B$124,0,E5,H5,K5,N5,Q5,T5,W5,Z5,AC5,AF5,AI5,AL5,AO5,AR5,AU5,AX5,BA5,BD5,BG5,BJ5,BM5,BP5,BS5,BV5,BY5,CB5,CE5,CH5,CK5,CN5,CQ5,CT5)</f>
        <v>0</v>
      </c>
      <c r="D564" s="60">
        <f t="shared" si="349"/>
        <v>0</v>
      </c>
      <c r="AB564" s="98"/>
      <c r="AC564" s="98"/>
      <c r="AD564" s="98"/>
    </row>
    <row r="565" spans="1:30">
      <c r="A565" s="99"/>
      <c r="B565" s="60" t="str">
        <f t="shared" si="346"/>
        <v>↑先にカタログの種類を選択して下さい。</v>
      </c>
      <c r="C565" s="60">
        <f t="shared" ref="C565:D565" si="350">CHOOSE($B$124,0,E6,H6,K6,N6,Q6,T6,W6,Z6,AC6,AF6,AI6,AL6,AO6,AR6,AU6,AX6,BA6,BD6,BG6,BJ6,BM6,BP6,BS6,BV6,BY6,CB6,CE6,CH6,CK6,CN6,CQ6,CT6)</f>
        <v>0</v>
      </c>
      <c r="D565" s="60">
        <f t="shared" si="350"/>
        <v>0</v>
      </c>
      <c r="AB565" s="98"/>
      <c r="AC565" s="98"/>
      <c r="AD565" s="98"/>
    </row>
    <row r="566" spans="1:30">
      <c r="A566" s="99"/>
      <c r="B566" s="60" t="str">
        <f t="shared" si="346"/>
        <v>↑先にカタログの種類を選択して下さい。</v>
      </c>
      <c r="C566" s="60">
        <f t="shared" ref="C566:D566" si="351">CHOOSE($B$124,0,E7,H7,K7,N7,Q7,T7,W7,Z7,AC7,AF7,AI7,AL7,AO7,AR7,AU7,AX7,BA7,BD7,BG7,BJ7,BM7,BP7,BS7,BV7,BY7,CB7,CE7,CH7,CK7,CN7,CQ7,CT7)</f>
        <v>0</v>
      </c>
      <c r="D566" s="60">
        <f t="shared" si="351"/>
        <v>0</v>
      </c>
      <c r="AB566" s="98"/>
      <c r="AC566" s="98"/>
      <c r="AD566" s="98"/>
    </row>
    <row r="567" spans="1:30">
      <c r="A567" s="99"/>
      <c r="B567" s="60" t="str">
        <f t="shared" si="346"/>
        <v>↑先にカタログの種類を選択して下さい。</v>
      </c>
      <c r="C567" s="60">
        <f t="shared" ref="C567:D567" si="352">CHOOSE($B$124,0,E8,H8,K8,N8,Q8,T8,W8,Z8,AC8,AF8,AI8,AL8,AO8,AR8,AU8,AX8,BA8,BD8,BG8,BJ8,BM8,BP8,BS8,BV8,BY8,CB8,CE8,CH8,CK8,CN8,CQ8,CT8)</f>
        <v>0</v>
      </c>
      <c r="D567" s="60">
        <f t="shared" si="352"/>
        <v>0</v>
      </c>
      <c r="AB567" s="98"/>
      <c r="AC567" s="98"/>
      <c r="AD567" s="98"/>
    </row>
    <row r="568" spans="1:30">
      <c r="A568" s="99"/>
      <c r="B568" s="60" t="str">
        <f t="shared" si="346"/>
        <v>↑先にカタログの種類を選択して下さい。</v>
      </c>
      <c r="C568" s="60">
        <f t="shared" ref="C568:D568" si="353">CHOOSE($B$124,0,E9,H9,K9,N9,Q9,T9,W9,Z9,AC9,AF9,AI9,AL9,AO9,AR9,AU9,AX9,BA9,BD9,BG9,BJ9,BM9,BP9,BS9,BV9,BY9,CB9,CE9,CH9,CK9,CN9,CQ9,CT9)</f>
        <v>0</v>
      </c>
      <c r="D568" s="60">
        <f t="shared" si="353"/>
        <v>0</v>
      </c>
      <c r="AB568" s="98"/>
      <c r="AC568" s="98"/>
      <c r="AD568" s="98"/>
    </row>
    <row r="569" spans="1:30">
      <c r="A569" s="99"/>
      <c r="B569" s="60" t="str">
        <f t="shared" si="346"/>
        <v>↑先にカタログの種類を選択して下さい。</v>
      </c>
      <c r="C569" s="60">
        <f t="shared" ref="C569:D569" si="354">CHOOSE($B$124,0,E10,H10,K10,N10,Q10,T10,W10,Z10,AC10,AF10,AI10,AL10,AO10,AR10,AU10,AX10,BA10,BD10,BG10,BJ10,BM10,BP10,BS10,BV10,BY10,CB10,CE10,CH10,CK10,CN10,CQ10,CT10)</f>
        <v>0</v>
      </c>
      <c r="D569" s="60">
        <f t="shared" si="354"/>
        <v>0</v>
      </c>
      <c r="AB569" s="98"/>
      <c r="AC569" s="98"/>
      <c r="AD569" s="98"/>
    </row>
    <row r="570" spans="1:30">
      <c r="A570" s="99"/>
      <c r="B570" s="60" t="str">
        <f t="shared" si="346"/>
        <v>↑先にカタログの種類を選択して下さい。</v>
      </c>
      <c r="C570" s="60">
        <f t="shared" ref="C570:D570" si="355">CHOOSE($B$124,0,E11,H11,K11,N11,Q11,T11,W11,Z11,AC11,AF11,AI11,AL11,AO11,AR11,AU11,AX11,BA11,BD11,BG11,BJ11,BM11,BP11,BS11,BV11,BY11,CB11,CE11,CH11,CK11,CN11,CQ11,CT11)</f>
        <v>0</v>
      </c>
      <c r="D570" s="60">
        <f t="shared" si="355"/>
        <v>0</v>
      </c>
      <c r="AB570" s="98"/>
      <c r="AC570" s="98"/>
      <c r="AD570" s="98"/>
    </row>
    <row r="571" spans="1:30">
      <c r="A571" s="99"/>
      <c r="B571" s="60" t="str">
        <f t="shared" si="346"/>
        <v>↑先にカタログの種類を選択して下さい。</v>
      </c>
      <c r="C571" s="60">
        <f t="shared" ref="C571:D571" si="356">CHOOSE($B$124,0,E12,H12,K12,N12,Q12,T12,W12,Z12,AC12,AF12,AI12,AL12,AO12,AR12,AU12,AX12,BA12,BD12,BG12,BJ12,BM12,BP12,BS12,BV12,BY12,CB12,CE12,CH12,CK12,CN12,CQ12,CT12)</f>
        <v>0</v>
      </c>
      <c r="D571" s="60">
        <f t="shared" si="356"/>
        <v>0</v>
      </c>
      <c r="AB571" s="98"/>
      <c r="AC571" s="98"/>
      <c r="AD571" s="98"/>
    </row>
    <row r="572" spans="1:30">
      <c r="A572" s="99"/>
      <c r="B572" s="60" t="str">
        <f t="shared" si="346"/>
        <v>↑先にカタログの種類を選択して下さい。</v>
      </c>
      <c r="C572" s="60">
        <f t="shared" ref="C572:D572" si="357">CHOOSE($B$124,0,E13,H13,K13,N13,Q13,T13,W13,Z13,AC13,AF13,AI13,AL13,AO13,AR13,AU13,AX13,BA13,BD13,BG13,BJ13,BM13,BP13,BS13,BV13,BY13,CB13,CE13,CH13,CK13,CN13,CQ13,CT13)</f>
        <v>0</v>
      </c>
      <c r="D572" s="60">
        <f t="shared" si="357"/>
        <v>0</v>
      </c>
      <c r="AB572" s="98"/>
      <c r="AC572" s="98"/>
      <c r="AD572" s="98"/>
    </row>
    <row r="573" spans="1:30">
      <c r="A573" s="99"/>
      <c r="B573" s="60" t="str">
        <f t="shared" si="346"/>
        <v>↑先にカタログの種類を選択して下さい。</v>
      </c>
      <c r="C573" s="60">
        <f t="shared" ref="C573:D573" si="358">CHOOSE($B$124,0,E14,H14,K14,N14,Q14,T14,W14,Z14,AC14,AF14,AI14,AL14,AO14,AR14,AU14,AX14,BA14,BD14,BG14,BJ14,BM14,BP14,BS14,BV14,BY14,CB14,CE14,CH14,CK14,CN14,CQ14,CT14)</f>
        <v>0</v>
      </c>
      <c r="D573" s="60">
        <f t="shared" si="358"/>
        <v>0</v>
      </c>
      <c r="AB573" s="98"/>
      <c r="AC573" s="98"/>
      <c r="AD573" s="98"/>
    </row>
    <row r="574" spans="1:30">
      <c r="A574" s="99"/>
      <c r="B574" s="60" t="str">
        <f t="shared" si="346"/>
        <v>↑先にカタログの種類を選択して下さい。</v>
      </c>
      <c r="C574" s="60">
        <f t="shared" ref="C574:D574" si="359">CHOOSE($B$124,0,E15,H15,K15,N15,Q15,T15,W15,Z15,AC15,AF15,AI15,AL15,AO15,AR15,AU15,AX15,BA15,BD15,BG15,BJ15,BM15,BP15,BS15,BV15,BY15,CB15,CE15,CH15,CK15,CN15,CQ15,CT15)</f>
        <v>0</v>
      </c>
      <c r="D574" s="60">
        <f t="shared" si="359"/>
        <v>0</v>
      </c>
      <c r="AB574" s="98"/>
      <c r="AC574" s="98"/>
      <c r="AD574" s="98"/>
    </row>
    <row r="575" spans="1:30">
      <c r="A575" s="99"/>
      <c r="B575" s="60" t="str">
        <f t="shared" si="346"/>
        <v>↑先にカタログの種類を選択して下さい。</v>
      </c>
      <c r="C575" s="60">
        <f t="shared" ref="C575:D575" si="360">CHOOSE($B$124,0,E16,H16,K16,N16,Q16,T16,W16,Z16,AC16,AF16,AI16,AL16,AO16,AR16,AU16,AX16,BA16,BD16,BG16,BJ16,BM16,BP16,BS16,BV16,BY16,CB16,CE16,CH16,CK16,CN16,CQ16,CT16)</f>
        <v>0</v>
      </c>
      <c r="D575" s="60">
        <f t="shared" si="360"/>
        <v>0</v>
      </c>
      <c r="AB575" s="98"/>
      <c r="AC575" s="98"/>
      <c r="AD575" s="98"/>
    </row>
    <row r="576" spans="1:30">
      <c r="A576" s="99"/>
      <c r="B576" s="60" t="str">
        <f t="shared" si="346"/>
        <v>↑先にカタログの種類を選択して下さい。</v>
      </c>
      <c r="C576" s="60">
        <f t="shared" ref="C576:D576" si="361">CHOOSE($B$124,0,E17,H17,K17,N17,Q17,T17,W17,Z17,AC17,AF17,AI17,AL17,AO17,AR17,AU17,AX17,BA17,BD17,BG17,BJ17,BM17,BP17,BS17,BV17,BY17,CB17,CE17,CH17,CK17,CN17,CQ17,CT17)</f>
        <v>0</v>
      </c>
      <c r="D576" s="60">
        <f t="shared" si="361"/>
        <v>0</v>
      </c>
      <c r="AB576" s="98"/>
      <c r="AC576" s="98"/>
      <c r="AD576" s="98"/>
    </row>
    <row r="577" spans="1:30">
      <c r="A577" s="99"/>
      <c r="B577" s="60" t="str">
        <f t="shared" si="346"/>
        <v>↑先にカタログの種類を選択して下さい。</v>
      </c>
      <c r="C577" s="60">
        <f t="shared" ref="C577:D577" si="362">CHOOSE($B$124,0,E18,H18,K18,N18,Q18,T18,W18,Z18,AC18,AF18,AI18,AL18,AO18,AR18,AU18,AX18,BA18,BD18,BG18,BJ18,BM18,BP18,BS18,BV18,BY18,CB18,CE18,CH18,CK18,CN18,CQ18,CT18)</f>
        <v>0</v>
      </c>
      <c r="D577" s="60">
        <f t="shared" si="362"/>
        <v>0</v>
      </c>
      <c r="AB577" s="98"/>
      <c r="AC577" s="98"/>
      <c r="AD577" s="98"/>
    </row>
    <row r="578" spans="1:30">
      <c r="A578" s="99"/>
      <c r="B578" s="60" t="str">
        <f t="shared" si="346"/>
        <v>↑先にカタログの種類を選択して下さい。</v>
      </c>
      <c r="C578" s="60">
        <f t="shared" ref="C578:D578" si="363">CHOOSE($B$124,0,E19,H19,K19,N19,Q19,T19,W19,Z19,AC19,AF19,AI19,AL19,AO19,AR19,AU19,AX19,BA19,BD19,BG19,BJ19,BM19,BP19,BS19,BV19,BY19,CB19,CE19,CH19,CK19,CN19,CQ19,CT19)</f>
        <v>0</v>
      </c>
      <c r="D578" s="60">
        <f t="shared" si="363"/>
        <v>0</v>
      </c>
      <c r="AB578" s="98"/>
      <c r="AC578" s="98"/>
      <c r="AD578" s="98"/>
    </row>
    <row r="579" spans="1:30">
      <c r="A579" s="99"/>
      <c r="B579" s="60" t="str">
        <f t="shared" si="346"/>
        <v>↑先にカタログの種類を選択して下さい。</v>
      </c>
      <c r="C579" s="60">
        <f t="shared" ref="C579:D579" si="364">CHOOSE($B$124,0,E20,H20,K20,N20,Q20,T20,W20,Z20,AC20,AF20,AI20,AL20,AO20,AR20,AU20,AX20,BA20,BD20,BG20,BJ20,BM20,BP20,BS20,BV20,BY20,CB20,CE20,CH20,CK20,CN20,CQ20,CT20)</f>
        <v>0</v>
      </c>
      <c r="D579" s="60">
        <f t="shared" si="364"/>
        <v>0</v>
      </c>
      <c r="AB579" s="98"/>
      <c r="AC579" s="98"/>
      <c r="AD579" s="98"/>
    </row>
    <row r="580" spans="1:30">
      <c r="A580" s="99"/>
      <c r="B580" s="60" t="str">
        <f t="shared" si="346"/>
        <v>↑先にカタログの種類を選択して下さい。</v>
      </c>
      <c r="C580" s="60">
        <f t="shared" ref="C580:D580" si="365">CHOOSE($B$124,0,E21,H21,K21,N21,Q21,T21,W21,Z21,AC21,AF21,AI21,AL21,AO21,AR21,AU21,AX21,BA21,BD21,BG21,BJ21,BM21,BP21,BS21,BV21,BY21,CB21,CE21,CH21,CK21,CN21,CQ21,CT21)</f>
        <v>0</v>
      </c>
      <c r="D580" s="60">
        <f t="shared" si="365"/>
        <v>0</v>
      </c>
      <c r="AB580" s="98"/>
      <c r="AC580" s="98"/>
      <c r="AD580" s="98"/>
    </row>
    <row r="581" spans="1:30">
      <c r="A581" s="99"/>
      <c r="B581" s="60" t="str">
        <f t="shared" si="346"/>
        <v>↑先にカタログの種類を選択して下さい。</v>
      </c>
      <c r="C581" s="60">
        <f t="shared" ref="C581:D581" si="366">CHOOSE($B$124,0,E22,H22,K22,N22,Q22,T22,W22,Z22,AC22,AF22,AI22,AL22,AO22,AR22,AU22,AX22,BA22,BD22,BG22,BJ22,BM22,BP22,BS22,BV22,BY22,CB22,CE22,CH22,CK22,CN22,CQ22,CT22)</f>
        <v>0</v>
      </c>
      <c r="D581" s="60">
        <f t="shared" si="366"/>
        <v>0</v>
      </c>
      <c r="AB581" s="98"/>
      <c r="AC581" s="98"/>
      <c r="AD581" s="98"/>
    </row>
    <row r="582" spans="1:30">
      <c r="A582" s="99"/>
      <c r="B582" s="60" t="str">
        <f t="shared" si="346"/>
        <v>↑先にカタログの種類を選択して下さい。</v>
      </c>
      <c r="C582" s="60">
        <f t="shared" ref="C582:D582" si="367">CHOOSE($B$124,0,E23,H23,K23,N23,Q23,T23,W23,Z23,AC23,AF23,AI23,AL23,AO23,AR23,AU23,AX23,BA23,BD23,BG23,BJ23,BM23,BP23,BS23,BV23,BY23,CB23,CE23,CH23,CK23,CN23,CQ23,CT23)</f>
        <v>0</v>
      </c>
      <c r="D582" s="60">
        <f t="shared" si="367"/>
        <v>0</v>
      </c>
      <c r="AB582" s="98"/>
      <c r="AC582" s="98"/>
      <c r="AD582" s="98"/>
    </row>
    <row r="583" spans="1:30">
      <c r="A583" s="99"/>
      <c r="B583" s="60" t="str">
        <f t="shared" si="346"/>
        <v>↑先にカタログの種類を選択して下さい。</v>
      </c>
      <c r="C583" s="60">
        <f t="shared" ref="C583:D583" si="368">CHOOSE($B$124,0,E24,H24,K24,N24,Q24,T24,W24,Z24,AC24,AF24,AI24,AL24,AO24,AR24,AU24,AX24,BA24,BD24,BG24,BJ24,BM24,BP24,BS24,BV24,BY24,CB24,CE24,CH24,CK24,CN24,CQ24,CT24)</f>
        <v>0</v>
      </c>
      <c r="D583" s="60">
        <f t="shared" si="368"/>
        <v>0</v>
      </c>
      <c r="AB583" s="98"/>
      <c r="AC583" s="98"/>
      <c r="AD583" s="98"/>
    </row>
    <row r="584" spans="1:30">
      <c r="A584" s="99"/>
      <c r="B584" s="60" t="str">
        <f t="shared" si="346"/>
        <v>↑先にカタログの種類を選択して下さい。</v>
      </c>
      <c r="C584" s="60">
        <f t="shared" ref="C584:D584" si="369">CHOOSE($B$124,0,E25,H25,K25,N25,Q25,T25,W25,Z25,AC25,AF25,AI25,AL25,AO25,AR25,AU25,AX25,BA25,BD25,BG25,BJ25,BM25,BP25,BS25,BV25,BY25,CB25,CE25,CH25,CK25,CN25,CQ25,CT25)</f>
        <v>0</v>
      </c>
      <c r="D584" s="60">
        <f t="shared" si="369"/>
        <v>0</v>
      </c>
      <c r="AB584" s="98"/>
      <c r="AC584" s="98"/>
      <c r="AD584" s="98"/>
    </row>
    <row r="585" spans="1:30">
      <c r="A585" s="99"/>
      <c r="B585" s="60" t="str">
        <f t="shared" si="346"/>
        <v>↑先にカタログの種類を選択して下さい。</v>
      </c>
      <c r="C585" s="60">
        <f t="shared" ref="C585:D585" si="370">CHOOSE($B$124,0,E26,H26,K26,N26,Q26,T26,W26,Z26,AC26,AF26,AI26,AL26,AO26,AR26,AU26,AX26,BA26,BD26,BG26,BJ26,BM26,BP26,BS26,BV26,BY26,CB26,CE26,CH26,CK26,CN26,CQ26,CT26)</f>
        <v>0</v>
      </c>
      <c r="D585" s="60">
        <f t="shared" si="370"/>
        <v>0</v>
      </c>
      <c r="AB585" s="98"/>
      <c r="AC585" s="98"/>
      <c r="AD585" s="98"/>
    </row>
    <row r="586" spans="1:30">
      <c r="A586" s="99"/>
      <c r="B586" s="60" t="str">
        <f t="shared" si="346"/>
        <v>↑先にカタログの種類を選択して下さい。</v>
      </c>
      <c r="C586" s="60">
        <f t="shared" ref="C586:D586" si="371">CHOOSE($B$124,0,E27,H27,K27,N27,Q27,T27,W27,Z27,AC27,AF27,AI27,AL27,AO27,AR27,AU27,AX27,BA27,BD27,BG27,BJ27,BM27,BP27,BS27,BV27,BY27,CB27,CE27,CH27,CK27,CN27,CQ27,CT27)</f>
        <v>0</v>
      </c>
      <c r="D586" s="60">
        <f t="shared" si="371"/>
        <v>0</v>
      </c>
      <c r="AB586" s="98"/>
      <c r="AC586" s="98"/>
      <c r="AD586" s="98"/>
    </row>
    <row r="587" spans="1:30">
      <c r="A587" s="99"/>
      <c r="B587" s="60" t="str">
        <f t="shared" si="346"/>
        <v>↑先にカタログの種類を選択して下さい。</v>
      </c>
      <c r="C587" s="60">
        <f t="shared" ref="C587:D587" si="372">CHOOSE($B$124,0,E28,H28,K28,N28,Q28,T28,W28,Z28,AC28,AF28,AI28,AL28,AO28,AR28,AU28,AX28,BA28,BD28,BG28,BJ28,BM28,BP28,BS28,BV28,BY28,CB28,CE28,CH28,CK28,CN28,CQ28,CT28)</f>
        <v>0</v>
      </c>
      <c r="D587" s="60">
        <f t="shared" si="372"/>
        <v>0</v>
      </c>
      <c r="AB587" s="98"/>
      <c r="AC587" s="98"/>
      <c r="AD587" s="98"/>
    </row>
    <row r="588" spans="1:30">
      <c r="A588" s="99"/>
      <c r="B588" s="60" t="str">
        <f t="shared" si="346"/>
        <v>↑先にカタログの種類を選択して下さい。</v>
      </c>
      <c r="C588" s="60">
        <f t="shared" ref="C588:D588" si="373">CHOOSE($B$124,0,E29,H29,K29,N29,Q29,T29,W29,Z29,AC29,AF29,AI29,AL29,AO29,AR29,AU29,AX29,BA29,BD29,BG29,BJ29,BM29,BP29,BS29,BV29,BY29,CB29,CE29,CH29,CK29,CN29,CQ29,CT29)</f>
        <v>0</v>
      </c>
      <c r="D588" s="60">
        <f t="shared" si="373"/>
        <v>0</v>
      </c>
      <c r="AB588" s="98"/>
      <c r="AC588" s="98"/>
      <c r="AD588" s="98"/>
    </row>
    <row r="589" spans="1:30">
      <c r="A589" s="99"/>
      <c r="B589" s="60"/>
      <c r="C589" s="60"/>
      <c r="D589" s="60"/>
      <c r="AB589" s="98"/>
      <c r="AC589" s="98"/>
      <c r="AD589" s="98"/>
    </row>
    <row r="590" spans="1:30">
      <c r="A590" s="99"/>
      <c r="B590" s="60"/>
      <c r="C590" s="60"/>
      <c r="D590" s="60"/>
      <c r="AB590" s="98"/>
      <c r="AC590" s="98"/>
      <c r="AD590" s="98"/>
    </row>
    <row r="591" spans="1:30">
      <c r="A591" s="99">
        <v>15</v>
      </c>
      <c r="B591" s="60" t="str">
        <f>CHOOSE($B$125,"↑先にカタログの種類を選択して下さい。",D2,G2,J2,M2,P2,S2,V2,Y2,AB2,AE2,AH2,AK2,AN2,AQ2,AT2,AW2,AZ2,BC2,BF2,BI2,BL2,BO2,BR2,BU2,BX2,CA2,CD2,CG2,CJ2,CM2,CP2,CS2,CV2)</f>
        <v>↑先にカタログの種類を選択して下さい。</v>
      </c>
      <c r="C591" s="60">
        <f>CHOOSE($B$125,0,E2,H2,K2,N2,Q2,T2,W2,Z2,AC2,AF2,AI2,AL2,AO2,AR2,AU2,AX2,BA2,BD2,BG2,BJ2,BM2,BP2,BS2,BV2,BY2,CB2,CE2,CH2,CK2,CN2,CQ2,CT2,CW2)</f>
        <v>0</v>
      </c>
      <c r="D591" s="60">
        <f>CHOOSE($B$125,0,F2,I2,L2,O2,R2,U2,X2,AA2,AD2,AG2,AJ2,AM2,AP2,AS2,AV2,AY2,BB2,BE2,BH2,BK2,BN2,BQ2,BT2,BW2,BZ2,CC2,CF2,CI2,CL2,CO2,CR2,CU2,CX2)</f>
        <v>0</v>
      </c>
      <c r="AB591" s="98"/>
      <c r="AC591" s="98"/>
      <c r="AD591" s="98"/>
    </row>
    <row r="592" spans="1:30">
      <c r="A592" s="99"/>
      <c r="B592" s="60" t="str">
        <f t="shared" ref="B592:B618" si="374">CHOOSE($B$125,"↑先にカタログの種類を選択して下さい。",D3,G3,J3,M3,P3,S3,V3,Y3,AB3,AE3,AH3,AK3,AN3,AQ3,AT3,AW3,AZ3,BC3,BF3,BI3,BL3,BO3,BR3,BU3,BX3,CA3,CD3,CG3,CJ3,CM3,CP3,CS3)</f>
        <v>↑先にカタログの種類を選択して下さい。</v>
      </c>
      <c r="C592" s="60">
        <f t="shared" ref="C592:D592" si="375">CHOOSE($B$125,0,E3,H3,K3,N3,Q3,T3,W3,Z3,AC3,AF3,AI3,AL3,AO3,AR3,AU3,AX3,BA3,BD3,BG3,BJ3,BM3,BP3,BS3,BV3,BY3,CB3,CE3,CH3,CK3,CN3,CQ3,CT3)</f>
        <v>0</v>
      </c>
      <c r="D592" s="60">
        <f t="shared" si="375"/>
        <v>0</v>
      </c>
      <c r="AB592" s="98"/>
      <c r="AC592" s="98"/>
      <c r="AD592" s="98"/>
    </row>
    <row r="593" spans="1:30">
      <c r="A593" s="99"/>
      <c r="B593" s="60" t="str">
        <f t="shared" si="374"/>
        <v>↑先にカタログの種類を選択して下さい。</v>
      </c>
      <c r="C593" s="60">
        <f t="shared" ref="C593:D593" si="376">CHOOSE($B$125,0,E4,H4,K4,N4,Q4,T4,W4,Z4,AC4,AF4,AI4,AL4,AO4,AR4,AU4,AX4,BA4,BD4,BG4,BJ4,BM4,BP4,BS4,BV4,BY4,CB4,CE4,CH4,CK4,CN4,CQ4,CT4)</f>
        <v>0</v>
      </c>
      <c r="D593" s="60">
        <f t="shared" si="376"/>
        <v>0</v>
      </c>
      <c r="AB593" s="98"/>
      <c r="AC593" s="98"/>
      <c r="AD593" s="98"/>
    </row>
    <row r="594" spans="1:30">
      <c r="A594" s="99"/>
      <c r="B594" s="60" t="str">
        <f t="shared" si="374"/>
        <v>↑先にカタログの種類を選択して下さい。</v>
      </c>
      <c r="C594" s="60">
        <f t="shared" ref="C594:D594" si="377">CHOOSE($B$125,0,E5,H5,K5,N5,Q5,T5,W5,Z5,AC5,AF5,AI5,AL5,AO5,AR5,AU5,AX5,BA5,BD5,BG5,BJ5,BM5,BP5,BS5,BV5,BY5,CB5,CE5,CH5,CK5,CN5,CQ5,CT5)</f>
        <v>0</v>
      </c>
      <c r="D594" s="60">
        <f t="shared" si="377"/>
        <v>0</v>
      </c>
      <c r="AB594" s="98"/>
      <c r="AC594" s="98"/>
      <c r="AD594" s="98"/>
    </row>
    <row r="595" spans="1:30">
      <c r="A595" s="99"/>
      <c r="B595" s="60" t="str">
        <f t="shared" si="374"/>
        <v>↑先にカタログの種類を選択して下さい。</v>
      </c>
      <c r="C595" s="60">
        <f t="shared" ref="C595:D595" si="378">CHOOSE($B$125,0,E6,H6,K6,N6,Q6,T6,W6,Z6,AC6,AF6,AI6,AL6,AO6,AR6,AU6,AX6,BA6,BD6,BG6,BJ6,BM6,BP6,BS6,BV6,BY6,CB6,CE6,CH6,CK6,CN6,CQ6,CT6)</f>
        <v>0</v>
      </c>
      <c r="D595" s="60">
        <f t="shared" si="378"/>
        <v>0</v>
      </c>
      <c r="AB595" s="98"/>
      <c r="AC595" s="98"/>
      <c r="AD595" s="98"/>
    </row>
    <row r="596" spans="1:30">
      <c r="A596" s="99"/>
      <c r="B596" s="60" t="str">
        <f t="shared" si="374"/>
        <v>↑先にカタログの種類を選択して下さい。</v>
      </c>
      <c r="C596" s="60">
        <f t="shared" ref="C596:D596" si="379">CHOOSE($B$125,0,E7,H7,K7,N7,Q7,T7,W7,Z7,AC7,AF7,AI7,AL7,AO7,AR7,AU7,AX7,BA7,BD7,BG7,BJ7,BM7,BP7,BS7,BV7,BY7,CB7,CE7,CH7,CK7,CN7,CQ7,CT7)</f>
        <v>0</v>
      </c>
      <c r="D596" s="60">
        <f t="shared" si="379"/>
        <v>0</v>
      </c>
      <c r="AB596" s="98"/>
      <c r="AC596" s="98"/>
      <c r="AD596" s="98"/>
    </row>
    <row r="597" spans="1:30">
      <c r="A597" s="99"/>
      <c r="B597" s="60" t="str">
        <f t="shared" si="374"/>
        <v>↑先にカタログの種類を選択して下さい。</v>
      </c>
      <c r="C597" s="60">
        <f t="shared" ref="C597:D597" si="380">CHOOSE($B$125,0,E8,H8,K8,N8,Q8,T8,W8,Z8,AC8,AF8,AI8,AL8,AO8,AR8,AU8,AX8,BA8,BD8,BG8,BJ8,BM8,BP8,BS8,BV8,BY8,CB8,CE8,CH8,CK8,CN8,CQ8,CT8)</f>
        <v>0</v>
      </c>
      <c r="D597" s="60">
        <f t="shared" si="380"/>
        <v>0</v>
      </c>
      <c r="AB597" s="98"/>
      <c r="AC597" s="98"/>
      <c r="AD597" s="98"/>
    </row>
    <row r="598" spans="1:30">
      <c r="A598" s="99"/>
      <c r="B598" s="60" t="str">
        <f t="shared" si="374"/>
        <v>↑先にカタログの種類を選択して下さい。</v>
      </c>
      <c r="C598" s="60">
        <f t="shared" ref="C598:D598" si="381">CHOOSE($B$125,0,E9,H9,K9,N9,Q9,T9,W9,Z9,AC9,AF9,AI9,AL9,AO9,AR9,AU9,AX9,BA9,BD9,BG9,BJ9,BM9,BP9,BS9,BV9,BY9,CB9,CE9,CH9,CK9,CN9,CQ9,CT9)</f>
        <v>0</v>
      </c>
      <c r="D598" s="60">
        <f t="shared" si="381"/>
        <v>0</v>
      </c>
      <c r="AB598" s="98"/>
      <c r="AC598" s="98"/>
      <c r="AD598" s="98"/>
    </row>
    <row r="599" spans="1:30">
      <c r="A599" s="99"/>
      <c r="B599" s="60" t="str">
        <f t="shared" si="374"/>
        <v>↑先にカタログの種類を選択して下さい。</v>
      </c>
      <c r="C599" s="60">
        <f t="shared" ref="C599:D599" si="382">CHOOSE($B$125,0,E10,H10,K10,N10,Q10,T10,W10,Z10,AC10,AF10,AI10,AL10,AO10,AR10,AU10,AX10,BA10,BD10,BG10,BJ10,BM10,BP10,BS10,BV10,BY10,CB10,CE10,CH10,CK10,CN10,CQ10,CT10)</f>
        <v>0</v>
      </c>
      <c r="D599" s="60">
        <f t="shared" si="382"/>
        <v>0</v>
      </c>
      <c r="AB599" s="98"/>
      <c r="AC599" s="98"/>
      <c r="AD599" s="98"/>
    </row>
    <row r="600" spans="1:30">
      <c r="A600" s="99"/>
      <c r="B600" s="60" t="str">
        <f t="shared" si="374"/>
        <v>↑先にカタログの種類を選択して下さい。</v>
      </c>
      <c r="C600" s="60">
        <f t="shared" ref="C600:D600" si="383">CHOOSE($B$125,0,E11,H11,K11,N11,Q11,T11,W11,Z11,AC11,AF11,AI11,AL11,AO11,AR11,AU11,AX11,BA11,BD11,BG11,BJ11,BM11,BP11,BS11,BV11,BY11,CB11,CE11,CH11,CK11,CN11,CQ11,CT11)</f>
        <v>0</v>
      </c>
      <c r="D600" s="60">
        <f t="shared" si="383"/>
        <v>0</v>
      </c>
      <c r="AB600" s="98"/>
      <c r="AC600" s="98"/>
      <c r="AD600" s="98"/>
    </row>
    <row r="601" spans="1:30">
      <c r="A601" s="99"/>
      <c r="B601" s="60" t="str">
        <f t="shared" si="374"/>
        <v>↑先にカタログの種類を選択して下さい。</v>
      </c>
      <c r="C601" s="60">
        <f t="shared" ref="C601:D601" si="384">CHOOSE($B$125,0,E12,H12,K12,N12,Q12,T12,W12,Z12,AC12,AF12,AI12,AL12,AO12,AR12,AU12,AX12,BA12,BD12,BG12,BJ12,BM12,BP12,BS12,BV12,BY12,CB12,CE12,CH12,CK12,CN12,CQ12,CT12)</f>
        <v>0</v>
      </c>
      <c r="D601" s="60">
        <f t="shared" si="384"/>
        <v>0</v>
      </c>
      <c r="AB601" s="98"/>
      <c r="AC601" s="98"/>
      <c r="AD601" s="98"/>
    </row>
    <row r="602" spans="1:30">
      <c r="A602" s="99"/>
      <c r="B602" s="60" t="str">
        <f t="shared" si="374"/>
        <v>↑先にカタログの種類を選択して下さい。</v>
      </c>
      <c r="C602" s="60">
        <f t="shared" ref="C602:D602" si="385">CHOOSE($B$125,0,E13,H13,K13,N13,Q13,T13,W13,Z13,AC13,AF13,AI13,AL13,AO13,AR13,AU13,AX13,BA13,BD13,BG13,BJ13,BM13,BP13,BS13,BV13,BY13,CB13,CE13,CH13,CK13,CN13,CQ13,CT13)</f>
        <v>0</v>
      </c>
      <c r="D602" s="60">
        <f t="shared" si="385"/>
        <v>0</v>
      </c>
      <c r="AB602" s="98"/>
      <c r="AC602" s="98"/>
      <c r="AD602" s="98"/>
    </row>
    <row r="603" spans="1:30">
      <c r="A603" s="99"/>
      <c r="B603" s="60" t="str">
        <f t="shared" si="374"/>
        <v>↑先にカタログの種類を選択して下さい。</v>
      </c>
      <c r="C603" s="60">
        <f t="shared" ref="C603:D603" si="386">CHOOSE($B$125,0,E14,H14,K14,N14,Q14,T14,W14,Z14,AC14,AF14,AI14,AL14,AO14,AR14,AU14,AX14,BA14,BD14,BG14,BJ14,BM14,BP14,BS14,BV14,BY14,CB14,CE14,CH14,CK14,CN14,CQ14,CT14)</f>
        <v>0</v>
      </c>
      <c r="D603" s="60">
        <f t="shared" si="386"/>
        <v>0</v>
      </c>
      <c r="AB603" s="98"/>
      <c r="AC603" s="98"/>
      <c r="AD603" s="98"/>
    </row>
    <row r="604" spans="1:30">
      <c r="A604" s="99"/>
      <c r="B604" s="60" t="str">
        <f t="shared" si="374"/>
        <v>↑先にカタログの種類を選択して下さい。</v>
      </c>
      <c r="C604" s="60">
        <f t="shared" ref="C604:D604" si="387">CHOOSE($B$125,0,E15,H15,K15,N15,Q15,T15,W15,Z15,AC15,AF15,AI15,AL15,AO15,AR15,AU15,AX15,BA15,BD15,BG15,BJ15,BM15,BP15,BS15,BV15,BY15,CB15,CE15,CH15,CK15,CN15,CQ15,CT15)</f>
        <v>0</v>
      </c>
      <c r="D604" s="60">
        <f t="shared" si="387"/>
        <v>0</v>
      </c>
      <c r="AB604" s="98"/>
      <c r="AC604" s="98"/>
      <c r="AD604" s="98"/>
    </row>
    <row r="605" spans="1:30">
      <c r="A605" s="99"/>
      <c r="B605" s="60" t="str">
        <f t="shared" si="374"/>
        <v>↑先にカタログの種類を選択して下さい。</v>
      </c>
      <c r="C605" s="60">
        <f t="shared" ref="C605:D605" si="388">CHOOSE($B$125,0,E16,H16,K16,N16,Q16,T16,W16,Z16,AC16,AF16,AI16,AL16,AO16,AR16,AU16,AX16,BA16,BD16,BG16,BJ16,BM16,BP16,BS16,BV16,BY16,CB16,CE16,CH16,CK16,CN16,CQ16,CT16)</f>
        <v>0</v>
      </c>
      <c r="D605" s="60">
        <f t="shared" si="388"/>
        <v>0</v>
      </c>
      <c r="AB605" s="98"/>
      <c r="AC605" s="98"/>
      <c r="AD605" s="98"/>
    </row>
    <row r="606" spans="1:30">
      <c r="A606" s="99"/>
      <c r="B606" s="60" t="str">
        <f t="shared" si="374"/>
        <v>↑先にカタログの種類を選択して下さい。</v>
      </c>
      <c r="C606" s="60">
        <f t="shared" ref="C606:D606" si="389">CHOOSE($B$125,0,E17,H17,K17,N17,Q17,T17,W17,Z17,AC17,AF17,AI17,AL17,AO17,AR17,AU17,AX17,BA17,BD17,BG17,BJ17,BM17,BP17,BS17,BV17,BY17,CB17,CE17,CH17,CK17,CN17,CQ17,CT17)</f>
        <v>0</v>
      </c>
      <c r="D606" s="60">
        <f t="shared" si="389"/>
        <v>0</v>
      </c>
      <c r="AB606" s="98"/>
      <c r="AC606" s="98"/>
      <c r="AD606" s="98"/>
    </row>
    <row r="607" spans="1:30">
      <c r="A607" s="99"/>
      <c r="B607" s="60" t="str">
        <f t="shared" si="374"/>
        <v>↑先にカタログの種類を選択して下さい。</v>
      </c>
      <c r="C607" s="60">
        <f t="shared" ref="C607:D607" si="390">CHOOSE($B$125,0,E18,H18,K18,N18,Q18,T18,W18,Z18,AC18,AF18,AI18,AL18,AO18,AR18,AU18,AX18,BA18,BD18,BG18,BJ18,BM18,BP18,BS18,BV18,BY18,CB18,CE18,CH18,CK18,CN18,CQ18,CT18)</f>
        <v>0</v>
      </c>
      <c r="D607" s="60">
        <f t="shared" si="390"/>
        <v>0</v>
      </c>
      <c r="AB607" s="98"/>
      <c r="AC607" s="98"/>
      <c r="AD607" s="98"/>
    </row>
    <row r="608" spans="1:30">
      <c r="A608" s="99"/>
      <c r="B608" s="60" t="str">
        <f t="shared" si="374"/>
        <v>↑先にカタログの種類を選択して下さい。</v>
      </c>
      <c r="C608" s="60">
        <f t="shared" ref="C608:D608" si="391">CHOOSE($B$125,0,E19,H19,K19,N19,Q19,T19,W19,Z19,AC19,AF19,AI19,AL19,AO19,AR19,AU19,AX19,BA19,BD19,BG19,BJ19,BM19,BP19,BS19,BV19,BY19,CB19,CE19,CH19,CK19,CN19,CQ19,CT19)</f>
        <v>0</v>
      </c>
      <c r="D608" s="60">
        <f t="shared" si="391"/>
        <v>0</v>
      </c>
      <c r="AB608" s="98"/>
      <c r="AC608" s="98"/>
      <c r="AD608" s="98"/>
    </row>
    <row r="609" spans="1:30">
      <c r="A609" s="99"/>
      <c r="B609" s="60" t="str">
        <f t="shared" si="374"/>
        <v>↑先にカタログの種類を選択して下さい。</v>
      </c>
      <c r="C609" s="60">
        <f t="shared" ref="C609:D609" si="392">CHOOSE($B$125,0,E20,H20,K20,N20,Q20,T20,W20,Z20,AC20,AF20,AI20,AL20,AO20,AR20,AU20,AX20,BA20,BD20,BG20,BJ20,BM20,BP20,BS20,BV20,BY20,CB20,CE20,CH20,CK20,CN20,CQ20,CT20)</f>
        <v>0</v>
      </c>
      <c r="D609" s="60">
        <f t="shared" si="392"/>
        <v>0</v>
      </c>
      <c r="AB609" s="98"/>
      <c r="AC609" s="98"/>
      <c r="AD609" s="98"/>
    </row>
    <row r="610" spans="1:30">
      <c r="A610" s="99"/>
      <c r="B610" s="60" t="str">
        <f t="shared" si="374"/>
        <v>↑先にカタログの種類を選択して下さい。</v>
      </c>
      <c r="C610" s="60">
        <f t="shared" ref="C610:D610" si="393">CHOOSE($B$125,0,E21,H21,K21,N21,Q21,T21,W21,Z21,AC21,AF21,AI21,AL21,AO21,AR21,AU21,AX21,BA21,BD21,BG21,BJ21,BM21,BP21,BS21,BV21,BY21,CB21,CE21,CH21,CK21,CN21,CQ21,CT21)</f>
        <v>0</v>
      </c>
      <c r="D610" s="60">
        <f t="shared" si="393"/>
        <v>0</v>
      </c>
      <c r="AB610" s="98"/>
      <c r="AC610" s="98"/>
      <c r="AD610" s="98"/>
    </row>
    <row r="611" spans="1:30">
      <c r="A611" s="99"/>
      <c r="B611" s="60" t="str">
        <f t="shared" si="374"/>
        <v>↑先にカタログの種類を選択して下さい。</v>
      </c>
      <c r="C611" s="60">
        <f t="shared" ref="C611:D611" si="394">CHOOSE($B$125,0,E22,H22,K22,N22,Q22,T22,W22,Z22,AC22,AF22,AI22,AL22,AO22,AR22,AU22,AX22,BA22,BD22,BG22,BJ22,BM22,BP22,BS22,BV22,BY22,CB22,CE22,CH22,CK22,CN22,CQ22,CT22)</f>
        <v>0</v>
      </c>
      <c r="D611" s="60">
        <f t="shared" si="394"/>
        <v>0</v>
      </c>
      <c r="AB611" s="98"/>
      <c r="AC611" s="98"/>
      <c r="AD611" s="98"/>
    </row>
    <row r="612" spans="1:30">
      <c r="A612" s="99"/>
      <c r="B612" s="60" t="str">
        <f t="shared" si="374"/>
        <v>↑先にカタログの種類を選択して下さい。</v>
      </c>
      <c r="C612" s="60">
        <f t="shared" ref="C612:D612" si="395">CHOOSE($B$125,0,E23,H23,K23,N23,Q23,T23,W23,Z23,AC23,AF23,AI23,AL23,AO23,AR23,AU23,AX23,BA23,BD23,BG23,BJ23,BM23,BP23,BS23,BV23,BY23,CB23,CE23,CH23,CK23,CN23,CQ23,CT23)</f>
        <v>0</v>
      </c>
      <c r="D612" s="60">
        <f t="shared" si="395"/>
        <v>0</v>
      </c>
      <c r="AB612" s="98"/>
      <c r="AC612" s="98"/>
      <c r="AD612" s="98"/>
    </row>
    <row r="613" spans="1:30">
      <c r="A613" s="99"/>
      <c r="B613" s="60" t="str">
        <f t="shared" si="374"/>
        <v>↑先にカタログの種類を選択して下さい。</v>
      </c>
      <c r="C613" s="60">
        <f t="shared" ref="C613:D613" si="396">CHOOSE($B$125,0,E24,H24,K24,N24,Q24,T24,W24,Z24,AC24,AF24,AI24,AL24,AO24,AR24,AU24,AX24,BA24,BD24,BG24,BJ24,BM24,BP24,BS24,BV24,BY24,CB24,CE24,CH24,CK24,CN24,CQ24,CT24)</f>
        <v>0</v>
      </c>
      <c r="D613" s="60">
        <f t="shared" si="396"/>
        <v>0</v>
      </c>
      <c r="AB613" s="98"/>
      <c r="AC613" s="98"/>
      <c r="AD613" s="98"/>
    </row>
    <row r="614" spans="1:30">
      <c r="A614" s="99"/>
      <c r="B614" s="60" t="str">
        <f t="shared" si="374"/>
        <v>↑先にカタログの種類を選択して下さい。</v>
      </c>
      <c r="C614" s="60">
        <f t="shared" ref="C614:D614" si="397">CHOOSE($B$125,0,E25,H25,K25,N25,Q25,T25,W25,Z25,AC25,AF25,AI25,AL25,AO25,AR25,AU25,AX25,BA25,BD25,BG25,BJ25,BM25,BP25,BS25,BV25,BY25,CB25,CE25,CH25,CK25,CN25,CQ25,CT25)</f>
        <v>0</v>
      </c>
      <c r="D614" s="60">
        <f t="shared" si="397"/>
        <v>0</v>
      </c>
      <c r="AB614" s="98"/>
      <c r="AC614" s="98"/>
      <c r="AD614" s="98"/>
    </row>
    <row r="615" spans="1:30">
      <c r="A615" s="99"/>
      <c r="B615" s="60" t="str">
        <f t="shared" si="374"/>
        <v>↑先にカタログの種類を選択して下さい。</v>
      </c>
      <c r="C615" s="60">
        <f t="shared" ref="C615:D615" si="398">CHOOSE($B$125,0,E26,H26,K26,N26,Q26,T26,W26,Z26,AC26,AF26,AI26,AL26,AO26,AR26,AU26,AX26,BA26,BD26,BG26,BJ26,BM26,BP26,BS26,BV26,BY26,CB26,CE26,CH26,CK26,CN26,CQ26,CT26)</f>
        <v>0</v>
      </c>
      <c r="D615" s="60">
        <f t="shared" si="398"/>
        <v>0</v>
      </c>
      <c r="AB615" s="98"/>
      <c r="AC615" s="98"/>
      <c r="AD615" s="98"/>
    </row>
    <row r="616" spans="1:30">
      <c r="A616" s="99"/>
      <c r="B616" s="60" t="str">
        <f t="shared" si="374"/>
        <v>↑先にカタログの種類を選択して下さい。</v>
      </c>
      <c r="C616" s="60">
        <f t="shared" ref="C616:D616" si="399">CHOOSE($B$125,0,E27,H27,K27,N27,Q27,T27,W27,Z27,AC27,AF27,AI27,AL27,AO27,AR27,AU27,AX27,BA27,BD27,BG27,BJ27,BM27,BP27,BS27,BV27,BY27,CB27,CE27,CH27,CK27,CN27,CQ27,CT27)</f>
        <v>0</v>
      </c>
      <c r="D616" s="60">
        <f t="shared" si="399"/>
        <v>0</v>
      </c>
      <c r="AB616" s="98"/>
      <c r="AC616" s="98"/>
      <c r="AD616" s="98"/>
    </row>
    <row r="617" spans="1:30">
      <c r="A617" s="99"/>
      <c r="B617" s="60" t="str">
        <f t="shared" si="374"/>
        <v>↑先にカタログの種類を選択して下さい。</v>
      </c>
      <c r="C617" s="60">
        <f t="shared" ref="C617:D617" si="400">CHOOSE($B$125,0,E28,H28,K28,N28,Q28,T28,W28,Z28,AC28,AF28,AI28,AL28,AO28,AR28,AU28,AX28,BA28,BD28,BG28,BJ28,BM28,BP28,BS28,BV28,BY28,CB28,CE28,CH28,CK28,CN28,CQ28,CT28)</f>
        <v>0</v>
      </c>
      <c r="D617" s="60">
        <f t="shared" si="400"/>
        <v>0</v>
      </c>
      <c r="AB617" s="98"/>
      <c r="AC617" s="98"/>
      <c r="AD617" s="98"/>
    </row>
    <row r="618" spans="1:30">
      <c r="A618" s="99"/>
      <c r="B618" s="60" t="str">
        <f t="shared" si="374"/>
        <v>↑先にカタログの種類を選択して下さい。</v>
      </c>
      <c r="C618" s="60">
        <f t="shared" ref="C618:D618" si="401">CHOOSE($B$125,0,E29,H29,K29,N29,Q29,T29,W29,Z29,AC29,AF29,AI29,AL29,AO29,AR29,AU29,AX29,BA29,BD29,BG29,BJ29,BM29,BP29,BS29,BV29,BY29,CB29,CE29,CH29,CK29,CN29,CQ29,CT29)</f>
        <v>0</v>
      </c>
      <c r="D618" s="60">
        <f t="shared" si="401"/>
        <v>0</v>
      </c>
      <c r="AB618" s="98"/>
      <c r="AC618" s="98"/>
      <c r="AD618" s="98"/>
    </row>
    <row r="619" spans="1:30">
      <c r="A619" s="99"/>
      <c r="B619" s="60"/>
      <c r="C619" s="60"/>
      <c r="D619" s="60"/>
      <c r="AB619" s="98"/>
      <c r="AC619" s="98"/>
      <c r="AD619" s="98"/>
    </row>
    <row r="620" spans="1:30">
      <c r="A620" s="99"/>
      <c r="B620" s="60"/>
      <c r="C620" s="60"/>
      <c r="D620" s="60"/>
      <c r="AB620" s="98"/>
      <c r="AC620" s="98"/>
      <c r="AD620" s="98"/>
    </row>
    <row r="621" spans="1:30">
      <c r="A621" s="99">
        <v>16</v>
      </c>
      <c r="B621" s="60" t="str">
        <f>CHOOSE($B$126,"↑先にカタログの種類を選択して下さい。",D2,G2,J2,M2,P2,S2,V2,Y2,AB2,AE2,AH2,AK2,AN2,AQ2,AT2,AW2,AZ2,BC2,BF2,BI2,BL2,BO2,BR2,BU2,BX2,CA2,CD2,CG2,CJ2,CM2,CP2,CS2,CV2)</f>
        <v>↑先にカタログの種類を選択して下さい。</v>
      </c>
      <c r="C621" s="60">
        <f>CHOOSE($B$126,0,E2,H2,K2,N2,Q2,T2,W2,Z2,AC2,AF2,AI2,AL2,AO2,AR2,AU2,AX2,BA2,BD2,BG2,BJ2,BM2,BP2,BS2,BV2,BY2,CB2,CE2,CH2,CK2,CN2,CQ2,CT2,CW2)</f>
        <v>0</v>
      </c>
      <c r="D621" s="60">
        <f>CHOOSE($B$126,0,F2,I2,L2,O2,R2,U2,X2,AA2,AD2,AG2,AJ2,AM2,AP2,AS2,AV2,AY2,BB2,BE2,BH2,BK2,BN2,BQ2,BT2,BW2,BZ2,CC2,CF2,CI2,CL2,CO2,CR2,CU2,CX2)</f>
        <v>0</v>
      </c>
      <c r="AB621" s="98"/>
      <c r="AC621" s="98"/>
      <c r="AD621" s="98"/>
    </row>
    <row r="622" spans="1:30">
      <c r="A622" s="99"/>
      <c r="B622" s="60" t="str">
        <f t="shared" ref="B622:B648" si="402">CHOOSE($B$126,"↑先にカタログの種類を選択して下さい。",D3,G3,J3,M3,P3,S3,V3,Y3,AB3,AE3,AH3,AK3,AN3,AQ3,AT3,AW3,AZ3,BC3,BF3,BI3,BL3,BO3,BR3,BU3,BX3,CA3,CD3,CG3,CJ3,CM3,CP3,CS3,CV3)</f>
        <v>↑先にカタログの種類を選択して下さい。</v>
      </c>
      <c r="C622" s="60">
        <f t="shared" ref="C622:D622" si="403">CHOOSE($B$126,0,E3,H3,K3,N3,Q3,T3,W3,Z3,AC3,AF3,AI3,AL3,AO3,AR3,AU3,AX3,BA3,BD3,BG3,BJ3,BM3,BP3,BS3,BV3,BY3,CB3,CE3,CH3,CK3,CN3,CQ3,CT3,CW3)</f>
        <v>0</v>
      </c>
      <c r="D622" s="60">
        <f t="shared" si="403"/>
        <v>0</v>
      </c>
      <c r="AB622" s="98"/>
      <c r="AC622" s="98"/>
      <c r="AD622" s="98"/>
    </row>
    <row r="623" spans="1:30">
      <c r="A623" s="99"/>
      <c r="B623" s="60" t="str">
        <f t="shared" si="402"/>
        <v>↑先にカタログの種類を選択して下さい。</v>
      </c>
      <c r="C623" s="60">
        <f t="shared" ref="C623:D623" si="404">CHOOSE($B$126,0,E4,H4,K4,N4,Q4,T4,W4,Z4,AC4,AF4,AI4,AL4,AO4,AR4,AU4,AX4,BA4,BD4,BG4,BJ4,BM4,BP4,BS4,BV4,BY4,CB4,CE4,CH4,CK4,CN4,CQ4,CT4,CW4)</f>
        <v>0</v>
      </c>
      <c r="D623" s="60">
        <f t="shared" si="404"/>
        <v>0</v>
      </c>
      <c r="AB623" s="98"/>
      <c r="AC623" s="98"/>
      <c r="AD623" s="98"/>
    </row>
    <row r="624" spans="1:30">
      <c r="A624" s="99"/>
      <c r="B624" s="60" t="str">
        <f t="shared" si="402"/>
        <v>↑先にカタログの種類を選択して下さい。</v>
      </c>
      <c r="C624" s="60">
        <f t="shared" ref="C624:D624" si="405">CHOOSE($B$126,0,E5,H5,K5,N5,Q5,T5,W5,Z5,AC5,AF5,AI5,AL5,AO5,AR5,AU5,AX5,BA5,BD5,BG5,BJ5,BM5,BP5,BS5,BV5,BY5,CB5,CE5,CH5,CK5,CN5,CQ5,CT5,CW5)</f>
        <v>0</v>
      </c>
      <c r="D624" s="60">
        <f t="shared" si="405"/>
        <v>0</v>
      </c>
      <c r="AB624" s="98"/>
      <c r="AC624" s="98"/>
      <c r="AD624" s="98"/>
    </row>
    <row r="625" spans="1:30">
      <c r="A625" s="99"/>
      <c r="B625" s="60" t="str">
        <f t="shared" si="402"/>
        <v>↑先にカタログの種類を選択して下さい。</v>
      </c>
      <c r="C625" s="60">
        <f t="shared" ref="C625:D625" si="406">CHOOSE($B$126,0,E6,H6,K6,N6,Q6,T6,W6,Z6,AC6,AF6,AI6,AL6,AO6,AR6,AU6,AX6,BA6,BD6,BG6,BJ6,BM6,BP6,BS6,BV6,BY6,CB6,CE6,CH6,CK6,CN6,CQ6,CT6,CW6)</f>
        <v>0</v>
      </c>
      <c r="D625" s="60">
        <f t="shared" si="406"/>
        <v>0</v>
      </c>
      <c r="AB625" s="98"/>
      <c r="AC625" s="98"/>
      <c r="AD625" s="98"/>
    </row>
    <row r="626" spans="1:30">
      <c r="A626" s="99"/>
      <c r="B626" s="60" t="str">
        <f t="shared" si="402"/>
        <v>↑先にカタログの種類を選択して下さい。</v>
      </c>
      <c r="C626" s="60">
        <f t="shared" ref="C626:D626" si="407">CHOOSE($B$126,0,E7,H7,K7,N7,Q7,T7,W7,Z7,AC7,AF7,AI7,AL7,AO7,AR7,AU7,AX7,BA7,BD7,BG7,BJ7,BM7,BP7,BS7,BV7,BY7,CB7,CE7,CH7,CK7,CN7,CQ7,CT7,CW7)</f>
        <v>0</v>
      </c>
      <c r="D626" s="60">
        <f t="shared" si="407"/>
        <v>0</v>
      </c>
      <c r="AB626" s="98"/>
      <c r="AC626" s="98"/>
      <c r="AD626" s="98"/>
    </row>
    <row r="627" spans="1:30">
      <c r="A627" s="99"/>
      <c r="B627" s="60" t="str">
        <f t="shared" si="402"/>
        <v>↑先にカタログの種類を選択して下さい。</v>
      </c>
      <c r="C627" s="60">
        <f t="shared" ref="C627:D627" si="408">CHOOSE($B$126,0,E8,H8,K8,N8,Q8,T8,W8,Z8,AC8,AF8,AI8,AL8,AO8,AR8,AU8,AX8,BA8,BD8,BG8,BJ8,BM8,BP8,BS8,BV8,BY8,CB8,CE8,CH8,CK8,CN8,CQ8,CT8,CW8)</f>
        <v>0</v>
      </c>
      <c r="D627" s="60">
        <f t="shared" si="408"/>
        <v>0</v>
      </c>
      <c r="AB627" s="98"/>
      <c r="AC627" s="98"/>
      <c r="AD627" s="98"/>
    </row>
    <row r="628" spans="1:30">
      <c r="A628" s="99"/>
      <c r="B628" s="60" t="str">
        <f t="shared" si="402"/>
        <v>↑先にカタログの種類を選択して下さい。</v>
      </c>
      <c r="C628" s="60">
        <f t="shared" ref="C628:D628" si="409">CHOOSE($B$126,0,E9,H9,K9,N9,Q9,T9,W9,Z9,AC9,AF9,AI9,AL9,AO9,AR9,AU9,AX9,BA9,BD9,BG9,BJ9,BM9,BP9,BS9,BV9,BY9,CB9,CE9,CH9,CK9,CN9,CQ9,CT9,CW9)</f>
        <v>0</v>
      </c>
      <c r="D628" s="60">
        <f t="shared" si="409"/>
        <v>0</v>
      </c>
      <c r="AB628" s="98"/>
      <c r="AC628" s="98"/>
      <c r="AD628" s="98"/>
    </row>
    <row r="629" spans="1:30">
      <c r="A629" s="99"/>
      <c r="B629" s="60" t="str">
        <f t="shared" si="402"/>
        <v>↑先にカタログの種類を選択して下さい。</v>
      </c>
      <c r="C629" s="60">
        <f t="shared" ref="C629:D629" si="410">CHOOSE($B$126,0,E10,H10,K10,N10,Q10,T10,W10,Z10,AC10,AF10,AI10,AL10,AO10,AR10,AU10,AX10,BA10,BD10,BG10,BJ10,BM10,BP10,BS10,BV10,BY10,CB10,CE10,CH10,CK10,CN10,CQ10,CT10,CW10)</f>
        <v>0</v>
      </c>
      <c r="D629" s="60">
        <f t="shared" si="410"/>
        <v>0</v>
      </c>
      <c r="AB629" s="98"/>
      <c r="AC629" s="98"/>
      <c r="AD629" s="98"/>
    </row>
    <row r="630" spans="1:30">
      <c r="A630" s="99"/>
      <c r="B630" s="60" t="str">
        <f t="shared" si="402"/>
        <v>↑先にカタログの種類を選択して下さい。</v>
      </c>
      <c r="C630" s="60">
        <f t="shared" ref="C630:D630" si="411">CHOOSE($B$126,0,E11,H11,K11,N11,Q11,T11,W11,Z11,AC11,AF11,AI11,AL11,AO11,AR11,AU11,AX11,BA11,BD11,BG11,BJ11,BM11,BP11,BS11,BV11,BY11,CB11,CE11,CH11,CK11,CN11,CQ11,CT11,CW11)</f>
        <v>0</v>
      </c>
      <c r="D630" s="60">
        <f t="shared" si="411"/>
        <v>0</v>
      </c>
      <c r="AB630" s="98"/>
      <c r="AC630" s="98"/>
      <c r="AD630" s="98"/>
    </row>
    <row r="631" spans="1:30">
      <c r="A631" s="99"/>
      <c r="B631" s="60" t="str">
        <f t="shared" si="402"/>
        <v>↑先にカタログの種類を選択して下さい。</v>
      </c>
      <c r="C631" s="60">
        <f t="shared" ref="C631:D631" si="412">CHOOSE($B$126,0,E12,H12,K12,N12,Q12,T12,W12,Z12,AC12,AF12,AI12,AL12,AO12,AR12,AU12,AX12,BA12,BD12,BG12,BJ12,BM12,BP12,BS12,BV12,BY12,CB12,CE12,CH12,CK12,CN12,CQ12,CT12,CW12)</f>
        <v>0</v>
      </c>
      <c r="D631" s="60">
        <f t="shared" si="412"/>
        <v>0</v>
      </c>
      <c r="AB631" s="98"/>
      <c r="AC631" s="98"/>
      <c r="AD631" s="98"/>
    </row>
    <row r="632" spans="1:30">
      <c r="A632" s="99"/>
      <c r="B632" s="60" t="str">
        <f t="shared" si="402"/>
        <v>↑先にカタログの種類を選択して下さい。</v>
      </c>
      <c r="C632" s="60">
        <f t="shared" ref="C632:D632" si="413">CHOOSE($B$126,0,E13,H13,K13,N13,Q13,T13,W13,Z13,AC13,AF13,AI13,AL13,AO13,AR13,AU13,AX13,BA13,BD13,BG13,BJ13,BM13,BP13,BS13,BV13,BY13,CB13,CE13,CH13,CK13,CN13,CQ13,CT13,CW13)</f>
        <v>0</v>
      </c>
      <c r="D632" s="60">
        <f t="shared" si="413"/>
        <v>0</v>
      </c>
      <c r="AB632" s="98"/>
      <c r="AC632" s="98"/>
      <c r="AD632" s="98"/>
    </row>
    <row r="633" spans="1:30">
      <c r="A633" s="99"/>
      <c r="B633" s="60" t="str">
        <f t="shared" si="402"/>
        <v>↑先にカタログの種類を選択して下さい。</v>
      </c>
      <c r="C633" s="60">
        <f t="shared" ref="C633:D633" si="414">CHOOSE($B$126,0,E14,H14,K14,N14,Q14,T14,W14,Z14,AC14,AF14,AI14,AL14,AO14,AR14,AU14,AX14,BA14,BD14,BG14,BJ14,BM14,BP14,BS14,BV14,BY14,CB14,CE14,CH14,CK14,CN14,CQ14,CT14,CW14)</f>
        <v>0</v>
      </c>
      <c r="D633" s="60">
        <f t="shared" si="414"/>
        <v>0</v>
      </c>
      <c r="AB633" s="98"/>
      <c r="AC633" s="98"/>
      <c r="AD633" s="98"/>
    </row>
    <row r="634" spans="1:30">
      <c r="A634" s="99"/>
      <c r="B634" s="60" t="str">
        <f t="shared" si="402"/>
        <v>↑先にカタログの種類を選択して下さい。</v>
      </c>
      <c r="C634" s="60">
        <f t="shared" ref="C634:D634" si="415">CHOOSE($B$126,0,E15,H15,K15,N15,Q15,T15,W15,Z15,AC15,AF15,AI15,AL15,AO15,AR15,AU15,AX15,BA15,BD15,BG15,BJ15,BM15,BP15,BS15,BV15,BY15,CB15,CE15,CH15,CK15,CN15,CQ15,CT15,CW15)</f>
        <v>0</v>
      </c>
      <c r="D634" s="60">
        <f t="shared" si="415"/>
        <v>0</v>
      </c>
      <c r="AB634" s="98"/>
      <c r="AC634" s="98"/>
      <c r="AD634" s="98"/>
    </row>
    <row r="635" spans="1:30">
      <c r="A635" s="99"/>
      <c r="B635" s="60" t="str">
        <f t="shared" si="402"/>
        <v>↑先にカタログの種類を選択して下さい。</v>
      </c>
      <c r="C635" s="60">
        <f t="shared" ref="C635:D635" si="416">CHOOSE($B$126,0,E16,H16,K16,N16,Q16,T16,W16,Z16,AC16,AF16,AI16,AL16,AO16,AR16,AU16,AX16,BA16,BD16,BG16,BJ16,BM16,BP16,BS16,BV16,BY16,CB16,CE16,CH16,CK16,CN16,CQ16,CT16,CW16)</f>
        <v>0</v>
      </c>
      <c r="D635" s="60">
        <f t="shared" si="416"/>
        <v>0</v>
      </c>
      <c r="AB635" s="98"/>
      <c r="AC635" s="98"/>
      <c r="AD635" s="98"/>
    </row>
    <row r="636" spans="1:30">
      <c r="A636" s="99"/>
      <c r="B636" s="60" t="str">
        <f t="shared" si="402"/>
        <v>↑先にカタログの種類を選択して下さい。</v>
      </c>
      <c r="C636" s="60">
        <f t="shared" ref="C636:D636" si="417">CHOOSE($B$126,0,E17,H17,K17,N17,Q17,T17,W17,Z17,AC17,AF17,AI17,AL17,AO17,AR17,AU17,AX17,BA17,BD17,BG17,BJ17,BM17,BP17,BS17,BV17,BY17,CB17,CE17,CH17,CK17,CN17,CQ17,CT17,CW17)</f>
        <v>0</v>
      </c>
      <c r="D636" s="60">
        <f t="shared" si="417"/>
        <v>0</v>
      </c>
      <c r="AB636" s="98"/>
      <c r="AC636" s="98"/>
      <c r="AD636" s="98"/>
    </row>
    <row r="637" spans="1:30">
      <c r="A637" s="99"/>
      <c r="B637" s="60" t="str">
        <f t="shared" si="402"/>
        <v>↑先にカタログの種類を選択して下さい。</v>
      </c>
      <c r="C637" s="60">
        <f t="shared" ref="C637:D637" si="418">CHOOSE($B$126,0,E18,H18,K18,N18,Q18,T18,W18,Z18,AC18,AF18,AI18,AL18,AO18,AR18,AU18,AX18,BA18,BD18,BG18,BJ18,BM18,BP18,BS18,BV18,BY18,CB18,CE18,CH18,CK18,CN18,CQ18,CT18,CW18)</f>
        <v>0</v>
      </c>
      <c r="D637" s="60">
        <f t="shared" si="418"/>
        <v>0</v>
      </c>
      <c r="AB637" s="98"/>
      <c r="AC637" s="98"/>
      <c r="AD637" s="98"/>
    </row>
    <row r="638" spans="1:30">
      <c r="A638" s="99"/>
      <c r="B638" s="60" t="str">
        <f t="shared" si="402"/>
        <v>↑先にカタログの種類を選択して下さい。</v>
      </c>
      <c r="C638" s="60">
        <f t="shared" ref="C638:D638" si="419">CHOOSE($B$126,0,E19,H19,K19,N19,Q19,T19,W19,Z19,AC19,AF19,AI19,AL19,AO19,AR19,AU19,AX19,BA19,BD19,BG19,BJ19,BM19,BP19,BS19,BV19,BY19,CB19,CE19,CH19,CK19,CN19,CQ19,CT19,CW19)</f>
        <v>0</v>
      </c>
      <c r="D638" s="60">
        <f t="shared" si="419"/>
        <v>0</v>
      </c>
      <c r="AB638" s="98"/>
      <c r="AC638" s="98"/>
      <c r="AD638" s="98"/>
    </row>
    <row r="639" spans="1:30">
      <c r="A639" s="99"/>
      <c r="B639" s="60" t="str">
        <f t="shared" si="402"/>
        <v>↑先にカタログの種類を選択して下さい。</v>
      </c>
      <c r="C639" s="60">
        <f t="shared" ref="C639:D639" si="420">CHOOSE($B$126,0,E20,H20,K20,N20,Q20,T20,W20,Z20,AC20,AF20,AI20,AL20,AO20,AR20,AU20,AX20,BA20,BD20,BG20,BJ20,BM20,BP20,BS20,BV20,BY20,CB20,CE20,CH20,CK20,CN20,CQ20,CT20,CW20)</f>
        <v>0</v>
      </c>
      <c r="D639" s="60">
        <f t="shared" si="420"/>
        <v>0</v>
      </c>
      <c r="AB639" s="98"/>
      <c r="AC639" s="98"/>
      <c r="AD639" s="98"/>
    </row>
    <row r="640" spans="1:30">
      <c r="A640" s="99"/>
      <c r="B640" s="60" t="str">
        <f t="shared" si="402"/>
        <v>↑先にカタログの種類を選択して下さい。</v>
      </c>
      <c r="C640" s="60">
        <f t="shared" ref="C640:D640" si="421">CHOOSE($B$126,0,E21,H21,K21,N21,Q21,T21,W21,Z21,AC21,AF21,AI21,AL21,AO21,AR21,AU21,AX21,BA21,BD21,BG21,BJ21,BM21,BP21,BS21,BV21,BY21,CB21,CE21,CH21,CK21,CN21,CQ21,CT21,CW21)</f>
        <v>0</v>
      </c>
      <c r="D640" s="60">
        <f t="shared" si="421"/>
        <v>0</v>
      </c>
      <c r="AB640" s="98"/>
      <c r="AC640" s="98"/>
      <c r="AD640" s="98"/>
    </row>
    <row r="641" spans="1:30">
      <c r="A641" s="99"/>
      <c r="B641" s="60" t="str">
        <f t="shared" si="402"/>
        <v>↑先にカタログの種類を選択して下さい。</v>
      </c>
      <c r="C641" s="60">
        <f t="shared" ref="C641:D641" si="422">CHOOSE($B$126,0,E22,H22,K22,N22,Q22,T22,W22,Z22,AC22,AF22,AI22,AL22,AO22,AR22,AU22,AX22,BA22,BD22,BG22,BJ22,BM22,BP22,BS22,BV22,BY22,CB22,CE22,CH22,CK22,CN22,CQ22,CT22,CW22)</f>
        <v>0</v>
      </c>
      <c r="D641" s="60">
        <f t="shared" si="422"/>
        <v>0</v>
      </c>
      <c r="AB641" s="98"/>
      <c r="AC641" s="98"/>
      <c r="AD641" s="98"/>
    </row>
    <row r="642" spans="1:30">
      <c r="A642" s="99"/>
      <c r="B642" s="60" t="str">
        <f t="shared" si="402"/>
        <v>↑先にカタログの種類を選択して下さい。</v>
      </c>
      <c r="C642" s="60">
        <f t="shared" ref="C642:D642" si="423">CHOOSE($B$126,0,E23,H23,K23,N23,Q23,T23,W23,Z23,AC23,AF23,AI23,AL23,AO23,AR23,AU23,AX23,BA23,BD23,BG23,BJ23,BM23,BP23,BS23,BV23,BY23,CB23,CE23,CH23,CK23,CN23,CQ23,CT23,CW23)</f>
        <v>0</v>
      </c>
      <c r="D642" s="60">
        <f t="shared" si="423"/>
        <v>0</v>
      </c>
      <c r="AB642" s="98"/>
      <c r="AC642" s="98"/>
      <c r="AD642" s="98"/>
    </row>
    <row r="643" spans="1:30">
      <c r="A643" s="99"/>
      <c r="B643" s="60" t="str">
        <f t="shared" si="402"/>
        <v>↑先にカタログの種類を選択して下さい。</v>
      </c>
      <c r="C643" s="60">
        <f t="shared" ref="C643:D643" si="424">CHOOSE($B$126,0,E24,H24,K24,N24,Q24,T24,W24,Z24,AC24,AF24,AI24,AL24,AO24,AR24,AU24,AX24,BA24,BD24,BG24,BJ24,BM24,BP24,BS24,BV24,BY24,CB24,CE24,CH24,CK24,CN24,CQ24,CT24,CW24)</f>
        <v>0</v>
      </c>
      <c r="D643" s="60">
        <f t="shared" si="424"/>
        <v>0</v>
      </c>
      <c r="AB643" s="98"/>
      <c r="AC643" s="98"/>
      <c r="AD643" s="98"/>
    </row>
    <row r="644" spans="1:30">
      <c r="A644" s="99"/>
      <c r="B644" s="60" t="str">
        <f t="shared" si="402"/>
        <v>↑先にカタログの種類を選択して下さい。</v>
      </c>
      <c r="C644" s="60">
        <f t="shared" ref="C644:D644" si="425">CHOOSE($B$126,0,E25,H25,K25,N25,Q25,T25,W25,Z25,AC25,AF25,AI25,AL25,AO25,AR25,AU25,AX25,BA25,BD25,BG25,BJ25,BM25,BP25,BS25,BV25,BY25,CB25,CE25,CH25,CK25,CN25,CQ25,CT25,CW25)</f>
        <v>0</v>
      </c>
      <c r="D644" s="60">
        <f t="shared" si="425"/>
        <v>0</v>
      </c>
      <c r="AB644" s="98"/>
      <c r="AC644" s="98"/>
      <c r="AD644" s="98"/>
    </row>
    <row r="645" spans="1:30">
      <c r="A645" s="99"/>
      <c r="B645" s="60" t="str">
        <f t="shared" si="402"/>
        <v>↑先にカタログの種類を選択して下さい。</v>
      </c>
      <c r="C645" s="60">
        <f t="shared" ref="C645:D645" si="426">CHOOSE($B$126,0,E26,H26,K26,N26,Q26,T26,W26,Z26,AC26,AF26,AI26,AL26,AO26,AR26,AU26,AX26,BA26,BD26,BG26,BJ26,BM26,BP26,BS26,BV26,BY26,CB26,CE26,CH26,CK26,CN26,CQ26,CT26,CW26)</f>
        <v>0</v>
      </c>
      <c r="D645" s="60">
        <f t="shared" si="426"/>
        <v>0</v>
      </c>
      <c r="AB645" s="98"/>
      <c r="AC645" s="98"/>
      <c r="AD645" s="98"/>
    </row>
    <row r="646" spans="1:30">
      <c r="A646" s="99"/>
      <c r="B646" s="60" t="str">
        <f t="shared" si="402"/>
        <v>↑先にカタログの種類を選択して下さい。</v>
      </c>
      <c r="C646" s="60">
        <f t="shared" ref="C646:D646" si="427">CHOOSE($B$126,0,E27,H27,K27,N27,Q27,T27,W27,Z27,AC27,AF27,AI27,AL27,AO27,AR27,AU27,AX27,BA27,BD27,BG27,BJ27,BM27,BP27,BS27,BV27,BY27,CB27,CE27,CH27,CK27,CN27,CQ27,CT27,CW27)</f>
        <v>0</v>
      </c>
      <c r="D646" s="60">
        <f t="shared" si="427"/>
        <v>0</v>
      </c>
      <c r="AB646" s="98"/>
      <c r="AC646" s="98"/>
      <c r="AD646" s="98"/>
    </row>
    <row r="647" spans="1:30">
      <c r="A647" s="99"/>
      <c r="B647" s="60" t="str">
        <f t="shared" si="402"/>
        <v>↑先にカタログの種類を選択して下さい。</v>
      </c>
      <c r="C647" s="60">
        <f t="shared" ref="C647:D647" si="428">CHOOSE($B$126,0,E28,H28,K28,N28,Q28,T28,W28,Z28,AC28,AF28,AI28,AL28,AO28,AR28,AU28,AX28,BA28,BD28,BG28,BJ28,BM28,BP28,BS28,BV28,BY28,CB28,CE28,CH28,CK28,CN28,CQ28,CT28,CW28)</f>
        <v>0</v>
      </c>
      <c r="D647" s="60">
        <f t="shared" si="428"/>
        <v>0</v>
      </c>
      <c r="AB647" s="98"/>
      <c r="AC647" s="98"/>
      <c r="AD647" s="98"/>
    </row>
    <row r="648" spans="1:30">
      <c r="A648" s="99"/>
      <c r="B648" s="60" t="str">
        <f t="shared" si="402"/>
        <v>↑先にカタログの種類を選択して下さい。</v>
      </c>
      <c r="C648" s="60">
        <f t="shared" ref="C648:D648" si="429">CHOOSE($B$126,0,E29,H29,K29,N29,Q29,T29,W29,Z29,AC29,AF29,AI29,AL29,AO29,AR29,AU29,AX29,BA29,BD29,BG29,BJ29,BM29,BP29,BS29,BV29,BY29,CB29,CE29,CH29,CK29,CN29,CQ29,CT29,CW29)</f>
        <v>0</v>
      </c>
      <c r="D648" s="60">
        <f t="shared" si="429"/>
        <v>0</v>
      </c>
      <c r="AB648" s="98"/>
      <c r="AC648" s="98"/>
      <c r="AD648" s="98"/>
    </row>
    <row r="649" spans="1:30">
      <c r="A649" s="99"/>
      <c r="B649" s="60"/>
      <c r="C649" s="60"/>
      <c r="D649" s="60"/>
      <c r="AB649" s="98"/>
      <c r="AC649" s="98"/>
      <c r="AD649" s="98"/>
    </row>
    <row r="650" spans="1:30">
      <c r="A650" s="99"/>
      <c r="B650" s="60"/>
      <c r="C650" s="60"/>
      <c r="D650" s="60"/>
      <c r="AB650" s="98"/>
      <c r="AC650" s="98"/>
      <c r="AD650" s="98"/>
    </row>
    <row r="651" spans="1:30">
      <c r="A651" s="99">
        <v>17</v>
      </c>
      <c r="B651" s="60" t="str">
        <f>CHOOSE($B$127,"↑先にカタログの種類を選択して下さい。",D2,G2,J2,M2,P2,S2,V2,Y2,AB2,AE2,AH2,AK2,AN2,AQ2,AT2,AW2,AZ2,BC2,BF2,BI2,BL2,BO2,BR2,BU2,BX2,CA2,CD2,CG2,CJ2,CM2,CP2,CS2,CV2)</f>
        <v>↑先にカタログの種類を選択して下さい。</v>
      </c>
      <c r="C651" s="60">
        <f>CHOOSE($B$127,0,E2,H2,K2,N2,Q2,T2,W2,Z2,AC2,AF2,AI2,AL2,AO2,AR2,AU2,AX2,BA2,BD2,BG2,BJ2,BM2,BP2,BS2,BV2,BY2,CB2,CE2,CH2,CK2,CN2,CQ2,CT2,CW2)</f>
        <v>0</v>
      </c>
      <c r="D651" s="60">
        <f>CHOOSE($B$127,0,F2,I2,L2,O2,R2,U2,X2,AA2,AD2,AG2,AJ2,AM2,AP2,AS2,AV2,AY2,BB2,BE2,BH2,BK2,BN2,BQ2,BT2,BW2,BZ2,CC2,CF2,CI2,CL2,CO2,CR2,CU2,CX2)</f>
        <v>0</v>
      </c>
      <c r="AB651" s="98"/>
      <c r="AC651" s="98"/>
      <c r="AD651" s="98"/>
    </row>
    <row r="652" spans="1:30">
      <c r="A652" s="99"/>
      <c r="B652" s="60" t="str">
        <f t="shared" ref="B652:B678" si="430">CHOOSE($B$127,"↑先にカタログの種類を選択して下さい。",D3,G3,J3,M3,P3,S3,V3,Y3,AB3,AE3,AH3,AK3,AN3,AQ3,AT3,AW3,AZ3,BC3,BF3,BI3,BL3,BO3,BR3,BU3,BX3,CA3,CD3,CG3,CJ3,CM3,CP3,CS3,CV3)</f>
        <v>↑先にカタログの種類を選択して下さい。</v>
      </c>
      <c r="C652" s="60">
        <f t="shared" ref="C652:D652" si="431">CHOOSE($B$127,0,E3,H3,K3,N3,Q3,T3,W3,Z3,AC3,AF3,AI3,AL3,AO3,AR3,AU3,AX3,BA3,BD3,BG3,BJ3,BM3,BP3,BS3,BV3,BY3,CB3,CE3,CH3,CK3,CN3,CQ3,CT3,CW3)</f>
        <v>0</v>
      </c>
      <c r="D652" s="60">
        <f t="shared" si="431"/>
        <v>0</v>
      </c>
      <c r="AB652" s="98"/>
      <c r="AC652" s="98"/>
      <c r="AD652" s="98"/>
    </row>
    <row r="653" spans="1:30">
      <c r="A653" s="99"/>
      <c r="B653" s="60" t="str">
        <f t="shared" si="430"/>
        <v>↑先にカタログの種類を選択して下さい。</v>
      </c>
      <c r="C653" s="60">
        <f t="shared" ref="C653:D653" si="432">CHOOSE($B$127,0,E4,H4,K4,N4,Q4,T4,W4,Z4,AC4,AF4,AI4,AL4,AO4,AR4,AU4,AX4,BA4,BD4,BG4,BJ4,BM4,BP4,BS4,BV4,BY4,CB4,CE4,CH4,CK4,CN4,CQ4,CT4,CW4)</f>
        <v>0</v>
      </c>
      <c r="D653" s="60">
        <f t="shared" si="432"/>
        <v>0</v>
      </c>
      <c r="AB653" s="98"/>
      <c r="AC653" s="98"/>
      <c r="AD653" s="98"/>
    </row>
    <row r="654" spans="1:30">
      <c r="A654" s="99"/>
      <c r="B654" s="60" t="str">
        <f t="shared" si="430"/>
        <v>↑先にカタログの種類を選択して下さい。</v>
      </c>
      <c r="C654" s="60">
        <f t="shared" ref="C654:D654" si="433">CHOOSE($B$127,0,E5,H5,K5,N5,Q5,T5,W5,Z5,AC5,AF5,AI5,AL5,AO5,AR5,AU5,AX5,BA5,BD5,BG5,BJ5,BM5,BP5,BS5,BV5,BY5,CB5,CE5,CH5,CK5,CN5,CQ5,CT5,CW5)</f>
        <v>0</v>
      </c>
      <c r="D654" s="60">
        <f t="shared" si="433"/>
        <v>0</v>
      </c>
      <c r="AB654" s="98"/>
      <c r="AC654" s="98"/>
      <c r="AD654" s="98"/>
    </row>
    <row r="655" spans="1:30">
      <c r="A655" s="99"/>
      <c r="B655" s="60" t="str">
        <f t="shared" si="430"/>
        <v>↑先にカタログの種類を選択して下さい。</v>
      </c>
      <c r="C655" s="60">
        <f t="shared" ref="C655:D655" si="434">CHOOSE($B$127,0,E6,H6,K6,N6,Q6,T6,W6,Z6,AC6,AF6,AI6,AL6,AO6,AR6,AU6,AX6,BA6,BD6,BG6,BJ6,BM6,BP6,BS6,BV6,BY6,CB6,CE6,CH6,CK6,CN6,CQ6,CT6,CW6)</f>
        <v>0</v>
      </c>
      <c r="D655" s="60">
        <f t="shared" si="434"/>
        <v>0</v>
      </c>
      <c r="AB655" s="98"/>
      <c r="AC655" s="98"/>
      <c r="AD655" s="98"/>
    </row>
    <row r="656" spans="1:30">
      <c r="A656" s="99"/>
      <c r="B656" s="60" t="str">
        <f t="shared" si="430"/>
        <v>↑先にカタログの種類を選択して下さい。</v>
      </c>
      <c r="C656" s="60">
        <f t="shared" ref="C656:D656" si="435">CHOOSE($B$127,0,E7,H7,K7,N7,Q7,T7,W7,Z7,AC7,AF7,AI7,AL7,AO7,AR7,AU7,AX7,BA7,BD7,BG7,BJ7,BM7,BP7,BS7,BV7,BY7,CB7,CE7,CH7,CK7,CN7,CQ7,CT7,CW7)</f>
        <v>0</v>
      </c>
      <c r="D656" s="60">
        <f t="shared" si="435"/>
        <v>0</v>
      </c>
      <c r="AB656" s="98"/>
      <c r="AC656" s="98"/>
      <c r="AD656" s="98"/>
    </row>
    <row r="657" spans="1:30">
      <c r="A657" s="99"/>
      <c r="B657" s="60" t="str">
        <f t="shared" si="430"/>
        <v>↑先にカタログの種類を選択して下さい。</v>
      </c>
      <c r="C657" s="60">
        <f t="shared" ref="C657:D657" si="436">CHOOSE($B$127,0,E8,H8,K8,N8,Q8,T8,W8,Z8,AC8,AF8,AI8,AL8,AO8,AR8,AU8,AX8,BA8,BD8,BG8,BJ8,BM8,BP8,BS8,BV8,BY8,CB8,CE8,CH8,CK8,CN8,CQ8,CT8,CW8)</f>
        <v>0</v>
      </c>
      <c r="D657" s="60">
        <f t="shared" si="436"/>
        <v>0</v>
      </c>
      <c r="AB657" s="98"/>
      <c r="AC657" s="98"/>
      <c r="AD657" s="98"/>
    </row>
    <row r="658" spans="1:30">
      <c r="A658" s="99"/>
      <c r="B658" s="60" t="str">
        <f t="shared" si="430"/>
        <v>↑先にカタログの種類を選択して下さい。</v>
      </c>
      <c r="C658" s="60">
        <f t="shared" ref="C658:D658" si="437">CHOOSE($B$127,0,E9,H9,K9,N9,Q9,T9,W9,Z9,AC9,AF9,AI9,AL9,AO9,AR9,AU9,AX9,BA9,BD9,BG9,BJ9,BM9,BP9,BS9,BV9,BY9,CB9,CE9,CH9,CK9,CN9,CQ9,CT9,CW9)</f>
        <v>0</v>
      </c>
      <c r="D658" s="60">
        <f t="shared" si="437"/>
        <v>0</v>
      </c>
      <c r="AB658" s="98"/>
      <c r="AC658" s="98"/>
      <c r="AD658" s="98"/>
    </row>
    <row r="659" spans="1:30">
      <c r="A659" s="99"/>
      <c r="B659" s="60" t="str">
        <f t="shared" si="430"/>
        <v>↑先にカタログの種類を選択して下さい。</v>
      </c>
      <c r="C659" s="60">
        <f t="shared" ref="C659:D659" si="438">CHOOSE($B$127,0,E10,H10,K10,N10,Q10,T10,W10,Z10,AC10,AF10,AI10,AL10,AO10,AR10,AU10,AX10,BA10,BD10,BG10,BJ10,BM10,BP10,BS10,BV10,BY10,CB10,CE10,CH10,CK10,CN10,CQ10,CT10,CW10)</f>
        <v>0</v>
      </c>
      <c r="D659" s="60">
        <f t="shared" si="438"/>
        <v>0</v>
      </c>
      <c r="AB659" s="98"/>
      <c r="AC659" s="98"/>
      <c r="AD659" s="98"/>
    </row>
    <row r="660" spans="1:30">
      <c r="A660" s="99"/>
      <c r="B660" s="60" t="str">
        <f t="shared" si="430"/>
        <v>↑先にカタログの種類を選択して下さい。</v>
      </c>
      <c r="C660" s="60">
        <f t="shared" ref="C660:D660" si="439">CHOOSE($B$127,0,E11,H11,K11,N11,Q11,T11,W11,Z11,AC11,AF11,AI11,AL11,AO11,AR11,AU11,AX11,BA11,BD11,BG11,BJ11,BM11,BP11,BS11,BV11,BY11,CB11,CE11,CH11,CK11,CN11,CQ11,CT11,CW11)</f>
        <v>0</v>
      </c>
      <c r="D660" s="60">
        <f t="shared" si="439"/>
        <v>0</v>
      </c>
      <c r="AB660" s="98"/>
      <c r="AC660" s="98"/>
      <c r="AD660" s="98"/>
    </row>
    <row r="661" spans="1:30">
      <c r="A661" s="99"/>
      <c r="B661" s="60" t="str">
        <f t="shared" si="430"/>
        <v>↑先にカタログの種類を選択して下さい。</v>
      </c>
      <c r="C661" s="60">
        <f t="shared" ref="C661:D661" si="440">CHOOSE($B$127,0,E12,H12,K12,N12,Q12,T12,W12,Z12,AC12,AF12,AI12,AL12,AO12,AR12,AU12,AX12,BA12,BD12,BG12,BJ12,BM12,BP12,BS12,BV12,BY12,CB12,CE12,CH12,CK12,CN12,CQ12,CT12,CW12)</f>
        <v>0</v>
      </c>
      <c r="D661" s="60">
        <f t="shared" si="440"/>
        <v>0</v>
      </c>
      <c r="AB661" s="98"/>
      <c r="AC661" s="98"/>
      <c r="AD661" s="98"/>
    </row>
    <row r="662" spans="1:30">
      <c r="A662" s="99"/>
      <c r="B662" s="60" t="str">
        <f t="shared" si="430"/>
        <v>↑先にカタログの種類を選択して下さい。</v>
      </c>
      <c r="C662" s="60">
        <f t="shared" ref="C662:D662" si="441">CHOOSE($B$127,0,E13,H13,K13,N13,Q13,T13,W13,Z13,AC13,AF13,AI13,AL13,AO13,AR13,AU13,AX13,BA13,BD13,BG13,BJ13,BM13,BP13,BS13,BV13,BY13,CB13,CE13,CH13,CK13,CN13,CQ13,CT13,CW13)</f>
        <v>0</v>
      </c>
      <c r="D662" s="60">
        <f t="shared" si="441"/>
        <v>0</v>
      </c>
      <c r="AB662" s="98"/>
      <c r="AC662" s="98"/>
      <c r="AD662" s="98"/>
    </row>
    <row r="663" spans="1:30">
      <c r="A663" s="99"/>
      <c r="B663" s="60" t="str">
        <f t="shared" si="430"/>
        <v>↑先にカタログの種類を選択して下さい。</v>
      </c>
      <c r="C663" s="60">
        <f t="shared" ref="C663:D663" si="442">CHOOSE($B$127,0,E14,H14,K14,N14,Q14,T14,W14,Z14,AC14,AF14,AI14,AL14,AO14,AR14,AU14,AX14,BA14,BD14,BG14,BJ14,BM14,BP14,BS14,BV14,BY14,CB14,CE14,CH14,CK14,CN14,CQ14,CT14,CW14)</f>
        <v>0</v>
      </c>
      <c r="D663" s="60">
        <f t="shared" si="442"/>
        <v>0</v>
      </c>
      <c r="AB663" s="98"/>
      <c r="AC663" s="98"/>
      <c r="AD663" s="98"/>
    </row>
    <row r="664" spans="1:30">
      <c r="A664" s="99"/>
      <c r="B664" s="60" t="str">
        <f t="shared" si="430"/>
        <v>↑先にカタログの種類を選択して下さい。</v>
      </c>
      <c r="C664" s="60">
        <f t="shared" ref="C664:D664" si="443">CHOOSE($B$127,0,E15,H15,K15,N15,Q15,T15,W15,Z15,AC15,AF15,AI15,AL15,AO15,AR15,AU15,AX15,BA15,BD15,BG15,BJ15,BM15,BP15,BS15,BV15,BY15,CB15,CE15,CH15,CK15,CN15,CQ15,CT15,CW15)</f>
        <v>0</v>
      </c>
      <c r="D664" s="60">
        <f t="shared" si="443"/>
        <v>0</v>
      </c>
      <c r="AB664" s="98"/>
      <c r="AC664" s="98"/>
      <c r="AD664" s="98"/>
    </row>
    <row r="665" spans="1:30">
      <c r="A665" s="99"/>
      <c r="B665" s="60" t="str">
        <f t="shared" si="430"/>
        <v>↑先にカタログの種類を選択して下さい。</v>
      </c>
      <c r="C665" s="60">
        <f t="shared" ref="C665:D665" si="444">CHOOSE($B$127,0,E16,H16,K16,N16,Q16,T16,W16,Z16,AC16,AF16,AI16,AL16,AO16,AR16,AU16,AX16,BA16,BD16,BG16,BJ16,BM16,BP16,BS16,BV16,BY16,CB16,CE16,CH16,CK16,CN16,CQ16,CT16,CW16)</f>
        <v>0</v>
      </c>
      <c r="D665" s="60">
        <f t="shared" si="444"/>
        <v>0</v>
      </c>
      <c r="AB665" s="98"/>
      <c r="AC665" s="98"/>
      <c r="AD665" s="98"/>
    </row>
    <row r="666" spans="1:30">
      <c r="A666" s="99"/>
      <c r="B666" s="60" t="str">
        <f t="shared" si="430"/>
        <v>↑先にカタログの種類を選択して下さい。</v>
      </c>
      <c r="C666" s="60">
        <f t="shared" ref="C666:D666" si="445">CHOOSE($B$127,0,E17,H17,K17,N17,Q17,T17,W17,Z17,AC17,AF17,AI17,AL17,AO17,AR17,AU17,AX17,BA17,BD17,BG17,BJ17,BM17,BP17,BS17,BV17,BY17,CB17,CE17,CH17,CK17,CN17,CQ17,CT17,CW17)</f>
        <v>0</v>
      </c>
      <c r="D666" s="60">
        <f t="shared" si="445"/>
        <v>0</v>
      </c>
      <c r="AB666" s="98"/>
      <c r="AC666" s="98"/>
      <c r="AD666" s="98"/>
    </row>
    <row r="667" spans="1:30">
      <c r="A667" s="99"/>
      <c r="B667" s="60" t="str">
        <f t="shared" si="430"/>
        <v>↑先にカタログの種類を選択して下さい。</v>
      </c>
      <c r="C667" s="60">
        <f t="shared" ref="C667:D667" si="446">CHOOSE($B$127,0,E18,H18,K18,N18,Q18,T18,W18,Z18,AC18,AF18,AI18,AL18,AO18,AR18,AU18,AX18,BA18,BD18,BG18,BJ18,BM18,BP18,BS18,BV18,BY18,CB18,CE18,CH18,CK18,CN18,CQ18,CT18,CW18)</f>
        <v>0</v>
      </c>
      <c r="D667" s="60">
        <f t="shared" si="446"/>
        <v>0</v>
      </c>
      <c r="AB667" s="98"/>
      <c r="AC667" s="98"/>
      <c r="AD667" s="98"/>
    </row>
    <row r="668" spans="1:30">
      <c r="A668" s="99"/>
      <c r="B668" s="60" t="str">
        <f t="shared" si="430"/>
        <v>↑先にカタログの種類を選択して下さい。</v>
      </c>
      <c r="C668" s="60">
        <f t="shared" ref="C668:D668" si="447">CHOOSE($B$127,0,E19,H19,K19,N19,Q19,T19,W19,Z19,AC19,AF19,AI19,AL19,AO19,AR19,AU19,AX19,BA19,BD19,BG19,BJ19,BM19,BP19,BS19,BV19,BY19,CB19,CE19,CH19,CK19,CN19,CQ19,CT19,CW19)</f>
        <v>0</v>
      </c>
      <c r="D668" s="60">
        <f t="shared" si="447"/>
        <v>0</v>
      </c>
      <c r="AB668" s="98"/>
      <c r="AC668" s="98"/>
      <c r="AD668" s="98"/>
    </row>
    <row r="669" spans="1:30">
      <c r="A669" s="99"/>
      <c r="B669" s="60" t="str">
        <f t="shared" si="430"/>
        <v>↑先にカタログの種類を選択して下さい。</v>
      </c>
      <c r="C669" s="60">
        <f t="shared" ref="C669:D669" si="448">CHOOSE($B$127,0,E20,H20,K20,N20,Q20,T20,W20,Z20,AC20,AF20,AI20,AL20,AO20,AR20,AU20,AX20,BA20,BD20,BG20,BJ20,BM20,BP20,BS20,BV20,BY20,CB20,CE20,CH20,CK20,CN20,CQ20,CT20,CW20)</f>
        <v>0</v>
      </c>
      <c r="D669" s="60">
        <f t="shared" si="448"/>
        <v>0</v>
      </c>
      <c r="AB669" s="98"/>
      <c r="AC669" s="98"/>
      <c r="AD669" s="98"/>
    </row>
    <row r="670" spans="1:30">
      <c r="A670" s="99"/>
      <c r="B670" s="60" t="str">
        <f t="shared" si="430"/>
        <v>↑先にカタログの種類を選択して下さい。</v>
      </c>
      <c r="C670" s="60">
        <f t="shared" ref="C670:D670" si="449">CHOOSE($B$127,0,E21,H21,K21,N21,Q21,T21,W21,Z21,AC21,AF21,AI21,AL21,AO21,AR21,AU21,AX21,BA21,BD21,BG21,BJ21,BM21,BP21,BS21,BV21,BY21,CB21,CE21,CH21,CK21,CN21,CQ21,CT21,CW21)</f>
        <v>0</v>
      </c>
      <c r="D670" s="60">
        <f t="shared" si="449"/>
        <v>0</v>
      </c>
      <c r="AB670" s="98"/>
      <c r="AC670" s="98"/>
      <c r="AD670" s="98"/>
    </row>
    <row r="671" spans="1:30">
      <c r="A671" s="99"/>
      <c r="B671" s="60" t="str">
        <f t="shared" si="430"/>
        <v>↑先にカタログの種類を選択して下さい。</v>
      </c>
      <c r="C671" s="60">
        <f t="shared" ref="C671:D671" si="450">CHOOSE($B$127,0,E22,H22,K22,N22,Q22,T22,W22,Z22,AC22,AF22,AI22,AL22,AO22,AR22,AU22,AX22,BA22,BD22,BG22,BJ22,BM22,BP22,BS22,BV22,BY22,CB22,CE22,CH22,CK22,CN22,CQ22,CT22,CW22)</f>
        <v>0</v>
      </c>
      <c r="D671" s="60">
        <f t="shared" si="450"/>
        <v>0</v>
      </c>
      <c r="AB671" s="98"/>
      <c r="AC671" s="98"/>
      <c r="AD671" s="98"/>
    </row>
    <row r="672" spans="1:30">
      <c r="A672" s="99"/>
      <c r="B672" s="60" t="str">
        <f t="shared" si="430"/>
        <v>↑先にカタログの種類を選択して下さい。</v>
      </c>
      <c r="C672" s="60">
        <f t="shared" ref="C672:D672" si="451">CHOOSE($B$127,0,E23,H23,K23,N23,Q23,T23,W23,Z23,AC23,AF23,AI23,AL23,AO23,AR23,AU23,AX23,BA23,BD23,BG23,BJ23,BM23,BP23,BS23,BV23,BY23,CB23,CE23,CH23,CK23,CN23,CQ23,CT23,CW23)</f>
        <v>0</v>
      </c>
      <c r="D672" s="60">
        <f t="shared" si="451"/>
        <v>0</v>
      </c>
      <c r="AB672" s="98"/>
      <c r="AC672" s="98"/>
      <c r="AD672" s="98"/>
    </row>
    <row r="673" spans="1:30">
      <c r="A673" s="99"/>
      <c r="B673" s="60" t="str">
        <f t="shared" si="430"/>
        <v>↑先にカタログの種類を選択して下さい。</v>
      </c>
      <c r="C673" s="60">
        <f t="shared" ref="C673:D673" si="452">CHOOSE($B$127,0,E24,H24,K24,N24,Q24,T24,W24,Z24,AC24,AF24,AI24,AL24,AO24,AR24,AU24,AX24,BA24,BD24,BG24,BJ24,BM24,BP24,BS24,BV24,BY24,CB24,CE24,CH24,CK24,CN24,CQ24,CT24,CW24)</f>
        <v>0</v>
      </c>
      <c r="D673" s="60">
        <f t="shared" si="452"/>
        <v>0</v>
      </c>
      <c r="AB673" s="98"/>
      <c r="AC673" s="98"/>
      <c r="AD673" s="98"/>
    </row>
    <row r="674" spans="1:30">
      <c r="A674" s="99"/>
      <c r="B674" s="60" t="str">
        <f t="shared" si="430"/>
        <v>↑先にカタログの種類を選択して下さい。</v>
      </c>
      <c r="C674" s="60">
        <f t="shared" ref="C674:D674" si="453">CHOOSE($B$127,0,E25,H25,K25,N25,Q25,T25,W25,Z25,AC25,AF25,AI25,AL25,AO25,AR25,AU25,AX25,BA25,BD25,BG25,BJ25,BM25,BP25,BS25,BV25,BY25,CB25,CE25,CH25,CK25,CN25,CQ25,CT25,CW25)</f>
        <v>0</v>
      </c>
      <c r="D674" s="60">
        <f t="shared" si="453"/>
        <v>0</v>
      </c>
      <c r="AB674" s="98"/>
      <c r="AC674" s="98"/>
      <c r="AD674" s="98"/>
    </row>
    <row r="675" spans="1:30">
      <c r="A675" s="99"/>
      <c r="B675" s="60" t="str">
        <f t="shared" si="430"/>
        <v>↑先にカタログの種類を選択して下さい。</v>
      </c>
      <c r="C675" s="60">
        <f t="shared" ref="C675:D675" si="454">CHOOSE($B$127,0,E26,H26,K26,N26,Q26,T26,W26,Z26,AC26,AF26,AI26,AL26,AO26,AR26,AU26,AX26,BA26,BD26,BG26,BJ26,BM26,BP26,BS26,BV26,BY26,CB26,CE26,CH26,CK26,CN26,CQ26,CT26,CW26)</f>
        <v>0</v>
      </c>
      <c r="D675" s="60">
        <f t="shared" si="454"/>
        <v>0</v>
      </c>
      <c r="AB675" s="98"/>
      <c r="AC675" s="98"/>
      <c r="AD675" s="98"/>
    </row>
    <row r="676" spans="1:30">
      <c r="A676" s="99"/>
      <c r="B676" s="60" t="str">
        <f t="shared" si="430"/>
        <v>↑先にカタログの種類を選択して下さい。</v>
      </c>
      <c r="C676" s="60">
        <f t="shared" ref="C676:D676" si="455">CHOOSE($B$127,0,E27,H27,K27,N27,Q27,T27,W27,Z27,AC27,AF27,AI27,AL27,AO27,AR27,AU27,AX27,BA27,BD27,BG27,BJ27,BM27,BP27,BS27,BV27,BY27,CB27,CE27,CH27,CK27,CN27,CQ27,CT27,CW27)</f>
        <v>0</v>
      </c>
      <c r="D676" s="60">
        <f t="shared" si="455"/>
        <v>0</v>
      </c>
      <c r="AB676" s="98"/>
      <c r="AC676" s="98"/>
      <c r="AD676" s="98"/>
    </row>
    <row r="677" spans="1:30">
      <c r="A677" s="99"/>
      <c r="B677" s="60" t="str">
        <f t="shared" si="430"/>
        <v>↑先にカタログの種類を選択して下さい。</v>
      </c>
      <c r="C677" s="60">
        <f t="shared" ref="C677:D677" si="456">CHOOSE($B$127,0,E28,H28,K28,N28,Q28,T28,W28,Z28,AC28,AF28,AI28,AL28,AO28,AR28,AU28,AX28,BA28,BD28,BG28,BJ28,BM28,BP28,BS28,BV28,BY28,CB28,CE28,CH28,CK28,CN28,CQ28,CT28,CW28)</f>
        <v>0</v>
      </c>
      <c r="D677" s="60">
        <f t="shared" si="456"/>
        <v>0</v>
      </c>
      <c r="AB677" s="98"/>
      <c r="AC677" s="98"/>
      <c r="AD677" s="98"/>
    </row>
    <row r="678" spans="1:30">
      <c r="A678" s="99"/>
      <c r="B678" s="60" t="str">
        <f t="shared" si="430"/>
        <v>↑先にカタログの種類を選択して下さい。</v>
      </c>
      <c r="C678" s="60">
        <f t="shared" ref="C678:D678" si="457">CHOOSE($B$127,0,E29,H29,K29,N29,Q29,T29,W29,Z29,AC29,AF29,AI29,AL29,AO29,AR29,AU29,AX29,BA29,BD29,BG29,BJ29,BM29,BP29,BS29,BV29,BY29,CB29,CE29,CH29,CK29,CN29,CQ29,CT29,CW29)</f>
        <v>0</v>
      </c>
      <c r="D678" s="60">
        <f t="shared" si="457"/>
        <v>0</v>
      </c>
      <c r="AB678" s="98"/>
      <c r="AC678" s="98"/>
      <c r="AD678" s="98"/>
    </row>
    <row r="679" spans="1:30">
      <c r="A679" s="99"/>
      <c r="B679" s="60"/>
      <c r="C679" s="60"/>
      <c r="D679" s="60"/>
      <c r="AB679" s="98"/>
      <c r="AC679" s="98"/>
      <c r="AD679" s="98"/>
    </row>
    <row r="680" spans="1:30">
      <c r="A680" s="99"/>
      <c r="B680" s="60"/>
      <c r="C680" s="60"/>
      <c r="D680" s="60"/>
      <c r="AB680" s="98"/>
      <c r="AC680" s="98"/>
      <c r="AD680" s="98"/>
    </row>
    <row r="681" spans="1:30">
      <c r="A681" s="99">
        <v>18</v>
      </c>
      <c r="B681" s="60" t="str">
        <f>CHOOSE($B$128,"↑先にカタログの種類を選択して下さい。",D2,G2,J2,M2,P2,S2,V2,Y2,AB2,AE2,AH2,AK2,AN2,AQ2,AT2,AW2,AZ2,BC2,BF2,BI2,BL2,BO2,BR2,BU2,BX2,CA2,CD2,CG2,CJ2,CM2,CP2,CS2,CV2)</f>
        <v>↑先にカタログの種類を選択して下さい。</v>
      </c>
      <c r="C681" s="60">
        <f>CHOOSE($B$128,0,E2,H2,K2,N2,Q2,T2,W2,Z2,AC2,AF2,AI2,AL2,AO2,AR2,AU2,AX2,BA2,BD2,BG2,BJ2,BM2,BP2,BS2,BV2,BY2,CB2,CE2,CH2,CK2,CN2,CQ2,CT2,CW2)</f>
        <v>0</v>
      </c>
      <c r="D681" s="60">
        <f>CHOOSE($B$128,0,F2,I2,L2,O2,R2,U2,X2,AA2,AD2,AG2,AJ2,AM2,AP2,AS2,AV2,AY2,BB2,BE2,BH2,BK2,BN2,BQ2,BT2,BW2,BZ2,CC2,CF2,CI2,CL2,CO2,CR2,CU2,CX2)</f>
        <v>0</v>
      </c>
      <c r="AB681" s="98"/>
      <c r="AC681" s="98"/>
      <c r="AD681" s="98"/>
    </row>
    <row r="682" spans="1:30">
      <c r="A682" s="99"/>
      <c r="B682" s="60" t="str">
        <f t="shared" ref="B682:B708" si="458">CHOOSE($B$128,"↑先にカタログの種類を選択して下さい。",D3,G3,J3,M3,P3,S3,V3,Y3,AB3,AE3,AH3,AK3,AN3,AQ3,AT3,AW3,AZ3,BC3,BF3,BI3,BL3,BO3,BR3,BU3,BX3,CA3,CD3,CG3,CJ3,CM3,CP3,CS3,CV3)</f>
        <v>↑先にカタログの種類を選択して下さい。</v>
      </c>
      <c r="C682" s="60">
        <f t="shared" ref="C682:D682" si="459">CHOOSE($B$128,0,E3,H3,K3,N3,Q3,T3,W3,Z3,AC3,AF3,AI3,AL3,AO3,AR3,AU3,AX3,BA3,BD3,BG3,BJ3,BM3,BP3,BS3,BV3,BY3,CB3,CE3,CH3,CK3,CN3,CQ3,CT3,CW3)</f>
        <v>0</v>
      </c>
      <c r="D682" s="60">
        <f t="shared" si="459"/>
        <v>0</v>
      </c>
      <c r="AB682" s="98"/>
      <c r="AC682" s="98"/>
      <c r="AD682" s="98"/>
    </row>
    <row r="683" spans="1:30">
      <c r="A683" s="99"/>
      <c r="B683" s="60" t="str">
        <f t="shared" si="458"/>
        <v>↑先にカタログの種類を選択して下さい。</v>
      </c>
      <c r="C683" s="60">
        <f t="shared" ref="C683:D683" si="460">CHOOSE($B$128,0,E4,H4,K4,N4,Q4,T4,W4,Z4,AC4,AF4,AI4,AL4,AO4,AR4,AU4,AX4,BA4,BD4,BG4,BJ4,BM4,BP4,BS4,BV4,BY4,CB4,CE4,CH4,CK4,CN4,CQ4,CT4,CW4)</f>
        <v>0</v>
      </c>
      <c r="D683" s="60">
        <f t="shared" si="460"/>
        <v>0</v>
      </c>
      <c r="AB683" s="98"/>
      <c r="AC683" s="98"/>
      <c r="AD683" s="98"/>
    </row>
    <row r="684" spans="1:30">
      <c r="A684" s="99"/>
      <c r="B684" s="60" t="str">
        <f t="shared" si="458"/>
        <v>↑先にカタログの種類を選択して下さい。</v>
      </c>
      <c r="C684" s="60">
        <f t="shared" ref="C684:D684" si="461">CHOOSE($B$128,0,E5,H5,K5,N5,Q5,T5,W5,Z5,AC5,AF5,AI5,AL5,AO5,AR5,AU5,AX5,BA5,BD5,BG5,BJ5,BM5,BP5,BS5,BV5,BY5,CB5,CE5,CH5,CK5,CN5,CQ5,CT5,CW5)</f>
        <v>0</v>
      </c>
      <c r="D684" s="60">
        <f t="shared" si="461"/>
        <v>0</v>
      </c>
      <c r="AB684" s="98"/>
      <c r="AC684" s="98"/>
      <c r="AD684" s="98"/>
    </row>
    <row r="685" spans="1:30">
      <c r="A685" s="99"/>
      <c r="B685" s="60" t="str">
        <f t="shared" si="458"/>
        <v>↑先にカタログの種類を選択して下さい。</v>
      </c>
      <c r="C685" s="60">
        <f t="shared" ref="C685:D685" si="462">CHOOSE($B$128,0,E6,H6,K6,N6,Q6,T6,W6,Z6,AC6,AF6,AI6,AL6,AO6,AR6,AU6,AX6,BA6,BD6,BG6,BJ6,BM6,BP6,BS6,BV6,BY6,CB6,CE6,CH6,CK6,CN6,CQ6,CT6,CW6)</f>
        <v>0</v>
      </c>
      <c r="D685" s="60">
        <f t="shared" si="462"/>
        <v>0</v>
      </c>
      <c r="AB685" s="98"/>
      <c r="AC685" s="98"/>
      <c r="AD685" s="98"/>
    </row>
    <row r="686" spans="1:30">
      <c r="A686" s="99"/>
      <c r="B686" s="60" t="str">
        <f t="shared" si="458"/>
        <v>↑先にカタログの種類を選択して下さい。</v>
      </c>
      <c r="C686" s="60">
        <f t="shared" ref="C686:D686" si="463">CHOOSE($B$128,0,E7,H7,K7,N7,Q7,T7,W7,Z7,AC7,AF7,AI7,AL7,AO7,AR7,AU7,AX7,BA7,BD7,BG7,BJ7,BM7,BP7,BS7,BV7,BY7,CB7,CE7,CH7,CK7,CN7,CQ7,CT7,CW7)</f>
        <v>0</v>
      </c>
      <c r="D686" s="60">
        <f t="shared" si="463"/>
        <v>0</v>
      </c>
      <c r="AB686" s="98"/>
      <c r="AC686" s="98"/>
      <c r="AD686" s="98"/>
    </row>
    <row r="687" spans="1:30">
      <c r="A687" s="99"/>
      <c r="B687" s="60" t="str">
        <f t="shared" si="458"/>
        <v>↑先にカタログの種類を選択して下さい。</v>
      </c>
      <c r="C687" s="60">
        <f t="shared" ref="C687:D687" si="464">CHOOSE($B$128,0,E8,H8,K8,N8,Q8,T8,W8,Z8,AC8,AF8,AI8,AL8,AO8,AR8,AU8,AX8,BA8,BD8,BG8,BJ8,BM8,BP8,BS8,BV8,BY8,CB8,CE8,CH8,CK8,CN8,CQ8,CT8,CW8)</f>
        <v>0</v>
      </c>
      <c r="D687" s="60">
        <f t="shared" si="464"/>
        <v>0</v>
      </c>
      <c r="AB687" s="98"/>
      <c r="AC687" s="98"/>
      <c r="AD687" s="98"/>
    </row>
    <row r="688" spans="1:30">
      <c r="A688" s="99"/>
      <c r="B688" s="60" t="str">
        <f t="shared" si="458"/>
        <v>↑先にカタログの種類を選択して下さい。</v>
      </c>
      <c r="C688" s="60">
        <f t="shared" ref="C688:D688" si="465">CHOOSE($B$128,0,E9,H9,K9,N9,Q9,T9,W9,Z9,AC9,AF9,AI9,AL9,AO9,AR9,AU9,AX9,BA9,BD9,BG9,BJ9,BM9,BP9,BS9,BV9,BY9,CB9,CE9,CH9,CK9,CN9,CQ9,CT9,CW9)</f>
        <v>0</v>
      </c>
      <c r="D688" s="60">
        <f t="shared" si="465"/>
        <v>0</v>
      </c>
      <c r="AB688" s="98"/>
      <c r="AC688" s="98"/>
      <c r="AD688" s="98"/>
    </row>
    <row r="689" spans="1:30">
      <c r="A689" s="99"/>
      <c r="B689" s="60" t="str">
        <f t="shared" si="458"/>
        <v>↑先にカタログの種類を選択して下さい。</v>
      </c>
      <c r="C689" s="60">
        <f t="shared" ref="C689:D689" si="466">CHOOSE($B$128,0,E10,H10,K10,N10,Q10,T10,W10,Z10,AC10,AF10,AI10,AL10,AO10,AR10,AU10,AX10,BA10,BD10,BG10,BJ10,BM10,BP10,BS10,BV10,BY10,CB10,CE10,CH10,CK10,CN10,CQ10,CT10,CW10)</f>
        <v>0</v>
      </c>
      <c r="D689" s="60">
        <f t="shared" si="466"/>
        <v>0</v>
      </c>
      <c r="AB689" s="98"/>
      <c r="AC689" s="98"/>
      <c r="AD689" s="98"/>
    </row>
    <row r="690" spans="1:30">
      <c r="A690" s="99"/>
      <c r="B690" s="60" t="str">
        <f t="shared" si="458"/>
        <v>↑先にカタログの種類を選択して下さい。</v>
      </c>
      <c r="C690" s="60">
        <f t="shared" ref="C690:D690" si="467">CHOOSE($B$128,0,E11,H11,K11,N11,Q11,T11,W11,Z11,AC11,AF11,AI11,AL11,AO11,AR11,AU11,AX11,BA11,BD11,BG11,BJ11,BM11,BP11,BS11,BV11,BY11,CB11,CE11,CH11,CK11,CN11,CQ11,CT11,CW11)</f>
        <v>0</v>
      </c>
      <c r="D690" s="60">
        <f t="shared" si="467"/>
        <v>0</v>
      </c>
      <c r="AB690" s="98"/>
      <c r="AC690" s="98"/>
      <c r="AD690" s="98"/>
    </row>
    <row r="691" spans="1:30">
      <c r="A691" s="99"/>
      <c r="B691" s="60" t="str">
        <f t="shared" si="458"/>
        <v>↑先にカタログの種類を選択して下さい。</v>
      </c>
      <c r="C691" s="60">
        <f t="shared" ref="C691:D691" si="468">CHOOSE($B$128,0,E12,H12,K12,N12,Q12,T12,W12,Z12,AC12,AF12,AI12,AL12,AO12,AR12,AU12,AX12,BA12,BD12,BG12,BJ12,BM12,BP12,BS12,BV12,BY12,CB12,CE12,CH12,CK12,CN12,CQ12,CT12,CW12)</f>
        <v>0</v>
      </c>
      <c r="D691" s="60">
        <f t="shared" si="468"/>
        <v>0</v>
      </c>
      <c r="AB691" s="98"/>
      <c r="AC691" s="98"/>
      <c r="AD691" s="98"/>
    </row>
    <row r="692" spans="1:30">
      <c r="A692" s="99"/>
      <c r="B692" s="60" t="str">
        <f t="shared" si="458"/>
        <v>↑先にカタログの種類を選択して下さい。</v>
      </c>
      <c r="C692" s="60">
        <f t="shared" ref="C692:D692" si="469">CHOOSE($B$128,0,E13,H13,K13,N13,Q13,T13,W13,Z13,AC13,AF13,AI13,AL13,AO13,AR13,AU13,AX13,BA13,BD13,BG13,BJ13,BM13,BP13,BS13,BV13,BY13,CB13,CE13,CH13,CK13,CN13,CQ13,CT13,CW13)</f>
        <v>0</v>
      </c>
      <c r="D692" s="60">
        <f t="shared" si="469"/>
        <v>0</v>
      </c>
      <c r="AB692" s="98"/>
      <c r="AC692" s="98"/>
      <c r="AD692" s="98"/>
    </row>
    <row r="693" spans="1:30">
      <c r="A693" s="99"/>
      <c r="B693" s="60" t="str">
        <f t="shared" si="458"/>
        <v>↑先にカタログの種類を選択して下さい。</v>
      </c>
      <c r="C693" s="60">
        <f t="shared" ref="C693:D693" si="470">CHOOSE($B$128,0,E14,H14,K14,N14,Q14,T14,W14,Z14,AC14,AF14,AI14,AL14,AO14,AR14,AU14,AX14,BA14,BD14,BG14,BJ14,BM14,BP14,BS14,BV14,BY14,CB14,CE14,CH14,CK14,CN14,CQ14,CT14,CW14)</f>
        <v>0</v>
      </c>
      <c r="D693" s="60">
        <f t="shared" si="470"/>
        <v>0</v>
      </c>
      <c r="AB693" s="98"/>
      <c r="AC693" s="98"/>
      <c r="AD693" s="98"/>
    </row>
    <row r="694" spans="1:30">
      <c r="A694" s="99"/>
      <c r="B694" s="60" t="str">
        <f t="shared" si="458"/>
        <v>↑先にカタログの種類を選択して下さい。</v>
      </c>
      <c r="C694" s="60">
        <f t="shared" ref="C694:D694" si="471">CHOOSE($B$128,0,E15,H15,K15,N15,Q15,T15,W15,Z15,AC15,AF15,AI15,AL15,AO15,AR15,AU15,AX15,BA15,BD15,BG15,BJ15,BM15,BP15,BS15,BV15,BY15,CB15,CE15,CH15,CK15,CN15,CQ15,CT15,CW15)</f>
        <v>0</v>
      </c>
      <c r="D694" s="60">
        <f t="shared" si="471"/>
        <v>0</v>
      </c>
      <c r="AB694" s="98"/>
      <c r="AC694" s="98"/>
      <c r="AD694" s="98"/>
    </row>
    <row r="695" spans="1:30">
      <c r="A695" s="99"/>
      <c r="B695" s="60" t="str">
        <f t="shared" si="458"/>
        <v>↑先にカタログの種類を選択して下さい。</v>
      </c>
      <c r="C695" s="60">
        <f t="shared" ref="C695:D695" si="472">CHOOSE($B$128,0,E16,H16,K16,N16,Q16,T16,W16,Z16,AC16,AF16,AI16,AL16,AO16,AR16,AU16,AX16,BA16,BD16,BG16,BJ16,BM16,BP16,BS16,BV16,BY16,CB16,CE16,CH16,CK16,CN16,CQ16,CT16,CW16)</f>
        <v>0</v>
      </c>
      <c r="D695" s="60">
        <f t="shared" si="472"/>
        <v>0</v>
      </c>
      <c r="AB695" s="98"/>
      <c r="AC695" s="98"/>
      <c r="AD695" s="98"/>
    </row>
    <row r="696" spans="1:30">
      <c r="A696" s="99"/>
      <c r="B696" s="60" t="str">
        <f t="shared" si="458"/>
        <v>↑先にカタログの種類を選択して下さい。</v>
      </c>
      <c r="C696" s="60">
        <f t="shared" ref="C696:D696" si="473">CHOOSE($B$128,0,E17,H17,K17,N17,Q17,T17,W17,Z17,AC17,AF17,AI17,AL17,AO17,AR17,AU17,AX17,BA17,BD17,BG17,BJ17,BM17,BP17,BS17,BV17,BY17,CB17,CE17,CH17,CK17,CN17,CQ17,CT17,CW17)</f>
        <v>0</v>
      </c>
      <c r="D696" s="60">
        <f t="shared" si="473"/>
        <v>0</v>
      </c>
      <c r="AB696" s="98"/>
      <c r="AC696" s="98"/>
      <c r="AD696" s="98"/>
    </row>
    <row r="697" spans="1:30">
      <c r="A697" s="99"/>
      <c r="B697" s="60" t="str">
        <f t="shared" si="458"/>
        <v>↑先にカタログの種類を選択して下さい。</v>
      </c>
      <c r="C697" s="60">
        <f t="shared" ref="C697:D697" si="474">CHOOSE($B$128,0,E18,H18,K18,N18,Q18,T18,W18,Z18,AC18,AF18,AI18,AL18,AO18,AR18,AU18,AX18,BA18,BD18,BG18,BJ18,BM18,BP18,BS18,BV18,BY18,CB18,CE18,CH18,CK18,CN18,CQ18,CT18,CW18)</f>
        <v>0</v>
      </c>
      <c r="D697" s="60">
        <f t="shared" si="474"/>
        <v>0</v>
      </c>
      <c r="AB697" s="98"/>
      <c r="AC697" s="98"/>
      <c r="AD697" s="98"/>
    </row>
    <row r="698" spans="1:30">
      <c r="A698" s="99"/>
      <c r="B698" s="60" t="str">
        <f t="shared" si="458"/>
        <v>↑先にカタログの種類を選択して下さい。</v>
      </c>
      <c r="C698" s="60">
        <f t="shared" ref="C698:D698" si="475">CHOOSE($B$128,0,E19,H19,K19,N19,Q19,T19,W19,Z19,AC19,AF19,AI19,AL19,AO19,AR19,AU19,AX19,BA19,BD19,BG19,BJ19,BM19,BP19,BS19,BV19,BY19,CB19,CE19,CH19,CK19,CN19,CQ19,CT19,CW19)</f>
        <v>0</v>
      </c>
      <c r="D698" s="60">
        <f t="shared" si="475"/>
        <v>0</v>
      </c>
      <c r="AB698" s="98"/>
      <c r="AC698" s="98"/>
      <c r="AD698" s="98"/>
    </row>
    <row r="699" spans="1:30">
      <c r="A699" s="99"/>
      <c r="B699" s="60" t="str">
        <f t="shared" si="458"/>
        <v>↑先にカタログの種類を選択して下さい。</v>
      </c>
      <c r="C699" s="60">
        <f t="shared" ref="C699:D699" si="476">CHOOSE($B$128,0,E20,H20,K20,N20,Q20,T20,W20,Z20,AC20,AF20,AI20,AL20,AO20,AR20,AU20,AX20,BA20,BD20,BG20,BJ20,BM20,BP20,BS20,BV20,BY20,CB20,CE20,CH20,CK20,CN20,CQ20,CT20,CW20)</f>
        <v>0</v>
      </c>
      <c r="D699" s="60">
        <f t="shared" si="476"/>
        <v>0</v>
      </c>
      <c r="AB699" s="98"/>
      <c r="AC699" s="98"/>
      <c r="AD699" s="98"/>
    </row>
    <row r="700" spans="1:30">
      <c r="A700" s="99"/>
      <c r="B700" s="60" t="str">
        <f t="shared" si="458"/>
        <v>↑先にカタログの種類を選択して下さい。</v>
      </c>
      <c r="C700" s="60">
        <f t="shared" ref="C700:D700" si="477">CHOOSE($B$128,0,E21,H21,K21,N21,Q21,T21,W21,Z21,AC21,AF21,AI21,AL21,AO21,AR21,AU21,AX21,BA21,BD21,BG21,BJ21,BM21,BP21,BS21,BV21,BY21,CB21,CE21,CH21,CK21,CN21,CQ21,CT21,CW21)</f>
        <v>0</v>
      </c>
      <c r="D700" s="60">
        <f t="shared" si="477"/>
        <v>0</v>
      </c>
      <c r="AB700" s="98"/>
      <c r="AC700" s="98"/>
      <c r="AD700" s="98"/>
    </row>
    <row r="701" spans="1:30">
      <c r="A701" s="99"/>
      <c r="B701" s="60" t="str">
        <f t="shared" si="458"/>
        <v>↑先にカタログの種類を選択して下さい。</v>
      </c>
      <c r="C701" s="60">
        <f t="shared" ref="C701:D701" si="478">CHOOSE($B$128,0,E22,H22,K22,N22,Q22,T22,W22,Z22,AC22,AF22,AI22,AL22,AO22,AR22,AU22,AX22,BA22,BD22,BG22,BJ22,BM22,BP22,BS22,BV22,BY22,CB22,CE22,CH22,CK22,CN22,CQ22,CT22,CW22)</f>
        <v>0</v>
      </c>
      <c r="D701" s="60">
        <f t="shared" si="478"/>
        <v>0</v>
      </c>
      <c r="AB701" s="98"/>
      <c r="AC701" s="98"/>
      <c r="AD701" s="98"/>
    </row>
    <row r="702" spans="1:30">
      <c r="A702" s="99"/>
      <c r="B702" s="60" t="str">
        <f t="shared" si="458"/>
        <v>↑先にカタログの種類を選択して下さい。</v>
      </c>
      <c r="C702" s="60">
        <f t="shared" ref="C702:D702" si="479">CHOOSE($B$128,0,E23,H23,K23,N23,Q23,T23,W23,Z23,AC23,AF23,AI23,AL23,AO23,AR23,AU23,AX23,BA23,BD23,BG23,BJ23,BM23,BP23,BS23,BV23,BY23,CB23,CE23,CH23,CK23,CN23,CQ23,CT23,CW23)</f>
        <v>0</v>
      </c>
      <c r="D702" s="60">
        <f t="shared" si="479"/>
        <v>0</v>
      </c>
      <c r="AB702" s="98"/>
      <c r="AC702" s="98"/>
      <c r="AD702" s="98"/>
    </row>
    <row r="703" spans="1:30">
      <c r="A703" s="99"/>
      <c r="B703" s="60" t="str">
        <f t="shared" si="458"/>
        <v>↑先にカタログの種類を選択して下さい。</v>
      </c>
      <c r="C703" s="60">
        <f t="shared" ref="C703:D703" si="480">CHOOSE($B$128,0,E24,H24,K24,N24,Q24,T24,W24,Z24,AC24,AF24,AI24,AL24,AO24,AR24,AU24,AX24,BA24,BD24,BG24,BJ24,BM24,BP24,BS24,BV24,BY24,CB24,CE24,CH24,CK24,CN24,CQ24,CT24,CW24)</f>
        <v>0</v>
      </c>
      <c r="D703" s="60">
        <f t="shared" si="480"/>
        <v>0</v>
      </c>
      <c r="AB703" s="98"/>
      <c r="AC703" s="98"/>
      <c r="AD703" s="98"/>
    </row>
    <row r="704" spans="1:30">
      <c r="A704" s="99"/>
      <c r="B704" s="60" t="str">
        <f t="shared" si="458"/>
        <v>↑先にカタログの種類を選択して下さい。</v>
      </c>
      <c r="C704" s="60">
        <f t="shared" ref="C704:D704" si="481">CHOOSE($B$128,0,E25,H25,K25,N25,Q25,T25,W25,Z25,AC25,AF25,AI25,AL25,AO25,AR25,AU25,AX25,BA25,BD25,BG25,BJ25,BM25,BP25,BS25,BV25,BY25,CB25,CE25,CH25,CK25,CN25,CQ25,CT25,CW25)</f>
        <v>0</v>
      </c>
      <c r="D704" s="60">
        <f t="shared" si="481"/>
        <v>0</v>
      </c>
      <c r="AB704" s="98"/>
      <c r="AC704" s="98"/>
      <c r="AD704" s="98"/>
    </row>
    <row r="705" spans="1:30">
      <c r="A705" s="99"/>
      <c r="B705" s="60" t="str">
        <f t="shared" si="458"/>
        <v>↑先にカタログの種類を選択して下さい。</v>
      </c>
      <c r="C705" s="60">
        <f t="shared" ref="C705:D705" si="482">CHOOSE($B$128,0,E26,H26,K26,N26,Q26,T26,W26,Z26,AC26,AF26,AI26,AL26,AO26,AR26,AU26,AX26,BA26,BD26,BG26,BJ26,BM26,BP26,BS26,BV26,BY26,CB26,CE26,CH26,CK26,CN26,CQ26,CT26,CW26)</f>
        <v>0</v>
      </c>
      <c r="D705" s="60">
        <f t="shared" si="482"/>
        <v>0</v>
      </c>
      <c r="AB705" s="98"/>
      <c r="AC705" s="98"/>
      <c r="AD705" s="98"/>
    </row>
    <row r="706" spans="1:30">
      <c r="A706" s="99"/>
      <c r="B706" s="60" t="str">
        <f t="shared" si="458"/>
        <v>↑先にカタログの種類を選択して下さい。</v>
      </c>
      <c r="C706" s="60">
        <f t="shared" ref="C706:D706" si="483">CHOOSE($B$128,0,E27,H27,K27,N27,Q27,T27,W27,Z27,AC27,AF27,AI27,AL27,AO27,AR27,AU27,AX27,BA27,BD27,BG27,BJ27,BM27,BP27,BS27,BV27,BY27,CB27,CE27,CH27,CK27,CN27,CQ27,CT27,CW27)</f>
        <v>0</v>
      </c>
      <c r="D706" s="60">
        <f t="shared" si="483"/>
        <v>0</v>
      </c>
      <c r="AB706" s="98"/>
      <c r="AC706" s="98"/>
      <c r="AD706" s="98"/>
    </row>
    <row r="707" spans="1:30">
      <c r="A707" s="99"/>
      <c r="B707" s="60" t="str">
        <f t="shared" si="458"/>
        <v>↑先にカタログの種類を選択して下さい。</v>
      </c>
      <c r="C707" s="60">
        <f t="shared" ref="C707:D707" si="484">CHOOSE($B$128,0,E28,H28,K28,N28,Q28,T28,W28,Z28,AC28,AF28,AI28,AL28,AO28,AR28,AU28,AX28,BA28,BD28,BG28,BJ28,BM28,BP28,BS28,BV28,BY28,CB28,CE28,CH28,CK28,CN28,CQ28,CT28,CW28)</f>
        <v>0</v>
      </c>
      <c r="D707" s="60">
        <f t="shared" si="484"/>
        <v>0</v>
      </c>
      <c r="AB707" s="98"/>
      <c r="AC707" s="98"/>
      <c r="AD707" s="98"/>
    </row>
    <row r="708" spans="1:30">
      <c r="A708" s="99"/>
      <c r="B708" s="60" t="str">
        <f t="shared" si="458"/>
        <v>↑先にカタログの種類を選択して下さい。</v>
      </c>
      <c r="C708" s="60">
        <f t="shared" ref="C708:D708" si="485">CHOOSE($B$128,0,E29,H29,K29,N29,Q29,T29,W29,Z29,AC29,AF29,AI29,AL29,AO29,AR29,AU29,AX29,BA29,BD29,BG29,BJ29,BM29,BP29,BS29,BV29,BY29,CB29,CE29,CH29,CK29,CN29,CQ29,CT29,CW29)</f>
        <v>0</v>
      </c>
      <c r="D708" s="60">
        <f t="shared" si="485"/>
        <v>0</v>
      </c>
      <c r="AB708" s="98"/>
      <c r="AC708" s="98"/>
      <c r="AD708" s="98"/>
    </row>
    <row r="709" spans="1:30">
      <c r="A709" s="99"/>
      <c r="B709" s="60"/>
      <c r="C709" s="60"/>
      <c r="D709" s="60"/>
      <c r="AB709" s="98"/>
      <c r="AC709" s="98"/>
      <c r="AD709" s="98"/>
    </row>
    <row r="710" spans="1:30">
      <c r="A710" s="99"/>
      <c r="B710" s="60"/>
      <c r="C710" s="60"/>
      <c r="D710" s="60"/>
      <c r="AB710" s="98"/>
      <c r="AC710" s="98"/>
      <c r="AD710" s="98"/>
    </row>
    <row r="711" spans="1:30">
      <c r="A711" s="99">
        <v>19</v>
      </c>
      <c r="B711" s="60" t="str">
        <f>CHOOSE($B$129,"↑先にカタログの種類を選択して下さい。",D2,G2,J2,M2,P2,S2,V2,Y2,AB2,AE2,AH2,AK2,AN2,AQ2,AT2,AW2,AZ2,BC2,BF2,BI2,BL2,BO2,BR2,BU2,BX2,CA2,CD2,CG2,CJ2,CM2,CP2,CS2,CV2)</f>
        <v>↑先にカタログの種類を選択して下さい。</v>
      </c>
      <c r="C711" s="60">
        <f>CHOOSE($B$129,0,E2,H2,K2,N2,Q2,T2,W2,Z2,AC2,AF2,AI2,AL2,AO2,AR2,AU2,AX2,BA2,BD2,BG2,BJ2,BM2,BP2,BS2,BV2,BY2,CB2,CE2,CH2,CK2,CN2,CQ2,CT2,CW2)</f>
        <v>0</v>
      </c>
      <c r="D711" s="60">
        <f>CHOOSE($B$129,0,F2,I2,L2,O2,R2,U2,X2,AA2,AD2,AG2,AJ2,AM2,AP2,AS2,AV2,AY2,BB2,BE2,BH2,BK2,BN2,BQ2,BT2,BW2,BZ2,CC2,CF2,CI2,CL2,CO2,CR2,CU2,CX2)</f>
        <v>0</v>
      </c>
      <c r="AB711" s="98"/>
      <c r="AC711" s="98"/>
      <c r="AD711" s="98"/>
    </row>
    <row r="712" spans="1:30">
      <c r="A712" s="99"/>
      <c r="B712" s="60" t="str">
        <f t="shared" ref="B712:B738" si="486">CHOOSE($B$129,"↑先にカタログの種類を選択して下さい。",D3,G3,J3,M3,P3,S3,V3,Y3,AB3,AE3,AH3,AK3,AN3,AQ3,AT3,AW3,AZ3,BC3,BF3,BI3,BL3,BO3,BR3,BU3,BX3,CA3,CD3,CG3,CJ3,CM3,CP3,CS3,CV3)</f>
        <v>↑先にカタログの種類を選択して下さい。</v>
      </c>
      <c r="C712" s="60">
        <f t="shared" ref="C712:D712" si="487">CHOOSE($B$129,0,E3,H3,K3,N3,Q3,T3,W3,Z3,AC3,AF3,AI3,AL3,AO3,AR3,AU3,AX3,BA3,BD3,BG3,BJ3,BM3,BP3,BS3,BV3,BY3,CB3,CE3,CH3,CK3,CN3,CQ3,CT3,CW3)</f>
        <v>0</v>
      </c>
      <c r="D712" s="60">
        <f t="shared" si="487"/>
        <v>0</v>
      </c>
      <c r="AB712" s="98"/>
      <c r="AC712" s="98"/>
      <c r="AD712" s="98"/>
    </row>
    <row r="713" spans="1:30">
      <c r="A713" s="99"/>
      <c r="B713" s="60" t="str">
        <f t="shared" si="486"/>
        <v>↑先にカタログの種類を選択して下さい。</v>
      </c>
      <c r="C713" s="60">
        <f t="shared" ref="C713:D713" si="488">CHOOSE($B$129,0,E4,H4,K4,N4,Q4,T4,W4,Z4,AC4,AF4,AI4,AL4,AO4,AR4,AU4,AX4,BA4,BD4,BG4,BJ4,BM4,BP4,BS4,BV4,BY4,CB4,CE4,CH4,CK4,CN4,CQ4,CT4,CW4)</f>
        <v>0</v>
      </c>
      <c r="D713" s="60">
        <f t="shared" si="488"/>
        <v>0</v>
      </c>
      <c r="AB713" s="98"/>
      <c r="AC713" s="98"/>
      <c r="AD713" s="98"/>
    </row>
    <row r="714" spans="1:30">
      <c r="A714" s="99"/>
      <c r="B714" s="60" t="str">
        <f t="shared" si="486"/>
        <v>↑先にカタログの種類を選択して下さい。</v>
      </c>
      <c r="C714" s="60">
        <f t="shared" ref="C714:D714" si="489">CHOOSE($B$129,0,E5,H5,K5,N5,Q5,T5,W5,Z5,AC5,AF5,AI5,AL5,AO5,AR5,AU5,AX5,BA5,BD5,BG5,BJ5,BM5,BP5,BS5,BV5,BY5,CB5,CE5,CH5,CK5,CN5,CQ5,CT5,CW5)</f>
        <v>0</v>
      </c>
      <c r="D714" s="60">
        <f t="shared" si="489"/>
        <v>0</v>
      </c>
      <c r="AB714" s="98"/>
      <c r="AC714" s="98"/>
      <c r="AD714" s="98"/>
    </row>
    <row r="715" spans="1:30">
      <c r="A715" s="99"/>
      <c r="B715" s="60" t="str">
        <f t="shared" si="486"/>
        <v>↑先にカタログの種類を選択して下さい。</v>
      </c>
      <c r="C715" s="60">
        <f t="shared" ref="C715:D715" si="490">CHOOSE($B$129,0,E6,H6,K6,N6,Q6,T6,W6,Z6,AC6,AF6,AI6,AL6,AO6,AR6,AU6,AX6,BA6,BD6,BG6,BJ6,BM6,BP6,BS6,BV6,BY6,CB6,CE6,CH6,CK6,CN6,CQ6,CT6,CW6)</f>
        <v>0</v>
      </c>
      <c r="D715" s="60">
        <f t="shared" si="490"/>
        <v>0</v>
      </c>
      <c r="AB715" s="98"/>
      <c r="AC715" s="98"/>
      <c r="AD715" s="98"/>
    </row>
    <row r="716" spans="1:30">
      <c r="A716" s="99"/>
      <c r="B716" s="60" t="str">
        <f t="shared" si="486"/>
        <v>↑先にカタログの種類を選択して下さい。</v>
      </c>
      <c r="C716" s="60">
        <f t="shared" ref="C716:D716" si="491">CHOOSE($B$129,0,E7,H7,K7,N7,Q7,T7,W7,Z7,AC7,AF7,AI7,AL7,AO7,AR7,AU7,AX7,BA7,BD7,BG7,BJ7,BM7,BP7,BS7,BV7,BY7,CB7,CE7,CH7,CK7,CN7,CQ7,CT7,CW7)</f>
        <v>0</v>
      </c>
      <c r="D716" s="60">
        <f t="shared" si="491"/>
        <v>0</v>
      </c>
      <c r="AB716" s="98"/>
      <c r="AC716" s="98"/>
      <c r="AD716" s="98"/>
    </row>
    <row r="717" spans="1:30">
      <c r="A717" s="99"/>
      <c r="B717" s="60" t="str">
        <f t="shared" si="486"/>
        <v>↑先にカタログの種類を選択して下さい。</v>
      </c>
      <c r="C717" s="60">
        <f t="shared" ref="C717:D717" si="492">CHOOSE($B$129,0,E8,H8,K8,N8,Q8,T8,W8,Z8,AC8,AF8,AI8,AL8,AO8,AR8,AU8,AX8,BA8,BD8,BG8,BJ8,BM8,BP8,BS8,BV8,BY8,CB8,CE8,CH8,CK8,CN8,CQ8,CT8,CW8)</f>
        <v>0</v>
      </c>
      <c r="D717" s="60">
        <f t="shared" si="492"/>
        <v>0</v>
      </c>
      <c r="AB717" s="98"/>
      <c r="AC717" s="98"/>
      <c r="AD717" s="98"/>
    </row>
    <row r="718" spans="1:30">
      <c r="A718" s="99"/>
      <c r="B718" s="60" t="str">
        <f t="shared" si="486"/>
        <v>↑先にカタログの種類を選択して下さい。</v>
      </c>
      <c r="C718" s="60">
        <f t="shared" ref="C718:D718" si="493">CHOOSE($B$129,0,E9,H9,K9,N9,Q9,T9,W9,Z9,AC9,AF9,AI9,AL9,AO9,AR9,AU9,AX9,BA9,BD9,BG9,BJ9,BM9,BP9,BS9,BV9,BY9,CB9,CE9,CH9,CK9,CN9,CQ9,CT9,CW9)</f>
        <v>0</v>
      </c>
      <c r="D718" s="60">
        <f t="shared" si="493"/>
        <v>0</v>
      </c>
      <c r="AB718" s="98"/>
      <c r="AC718" s="98"/>
      <c r="AD718" s="98"/>
    </row>
    <row r="719" spans="1:30">
      <c r="A719" s="99"/>
      <c r="B719" s="60" t="str">
        <f t="shared" si="486"/>
        <v>↑先にカタログの種類を選択して下さい。</v>
      </c>
      <c r="C719" s="60">
        <f t="shared" ref="C719:D719" si="494">CHOOSE($B$129,0,E10,H10,K10,N10,Q10,T10,W10,Z10,AC10,AF10,AI10,AL10,AO10,AR10,AU10,AX10,BA10,BD10,BG10,BJ10,BM10,BP10,BS10,BV10,BY10,CB10,CE10,CH10,CK10,CN10,CQ10,CT10,CW10)</f>
        <v>0</v>
      </c>
      <c r="D719" s="60">
        <f t="shared" si="494"/>
        <v>0</v>
      </c>
      <c r="AB719" s="98"/>
      <c r="AC719" s="98"/>
      <c r="AD719" s="98"/>
    </row>
    <row r="720" spans="1:30">
      <c r="A720" s="99"/>
      <c r="B720" s="60" t="str">
        <f t="shared" si="486"/>
        <v>↑先にカタログの種類を選択して下さい。</v>
      </c>
      <c r="C720" s="60">
        <f t="shared" ref="C720:D720" si="495">CHOOSE($B$129,0,E11,H11,K11,N11,Q11,T11,W11,Z11,AC11,AF11,AI11,AL11,AO11,AR11,AU11,AX11,BA11,BD11,BG11,BJ11,BM11,BP11,BS11,BV11,BY11,CB11,CE11,CH11,CK11,CN11,CQ11,CT11,CW11)</f>
        <v>0</v>
      </c>
      <c r="D720" s="60">
        <f t="shared" si="495"/>
        <v>0</v>
      </c>
      <c r="AB720" s="98"/>
      <c r="AC720" s="98"/>
      <c r="AD720" s="98"/>
    </row>
    <row r="721" spans="1:30">
      <c r="A721" s="99"/>
      <c r="B721" s="60" t="str">
        <f t="shared" si="486"/>
        <v>↑先にカタログの種類を選択して下さい。</v>
      </c>
      <c r="C721" s="60">
        <f t="shared" ref="C721:D721" si="496">CHOOSE($B$129,0,E12,H12,K12,N12,Q12,T12,W12,Z12,AC12,AF12,AI12,AL12,AO12,AR12,AU12,AX12,BA12,BD12,BG12,BJ12,BM12,BP12,BS12,BV12,BY12,CB12,CE12,CH12,CK12,CN12,CQ12,CT12,CW12)</f>
        <v>0</v>
      </c>
      <c r="D721" s="60">
        <f t="shared" si="496"/>
        <v>0</v>
      </c>
      <c r="AB721" s="98"/>
      <c r="AC721" s="98"/>
      <c r="AD721" s="98"/>
    </row>
    <row r="722" spans="1:30">
      <c r="A722" s="99"/>
      <c r="B722" s="60" t="str">
        <f t="shared" si="486"/>
        <v>↑先にカタログの種類を選択して下さい。</v>
      </c>
      <c r="C722" s="60">
        <f t="shared" ref="C722:D722" si="497">CHOOSE($B$129,0,E13,H13,K13,N13,Q13,T13,W13,Z13,AC13,AF13,AI13,AL13,AO13,AR13,AU13,AX13,BA13,BD13,BG13,BJ13,BM13,BP13,BS13,BV13,BY13,CB13,CE13,CH13,CK13,CN13,CQ13,CT13,CW13)</f>
        <v>0</v>
      </c>
      <c r="D722" s="60">
        <f t="shared" si="497"/>
        <v>0</v>
      </c>
      <c r="AB722" s="98"/>
      <c r="AC722" s="98"/>
      <c r="AD722" s="98"/>
    </row>
    <row r="723" spans="1:30">
      <c r="A723" s="99"/>
      <c r="B723" s="60" t="str">
        <f t="shared" si="486"/>
        <v>↑先にカタログの種類を選択して下さい。</v>
      </c>
      <c r="C723" s="60">
        <f t="shared" ref="C723:D723" si="498">CHOOSE($B$129,0,E14,H14,K14,N14,Q14,T14,W14,Z14,AC14,AF14,AI14,AL14,AO14,AR14,AU14,AX14,BA14,BD14,BG14,BJ14,BM14,BP14,BS14,BV14,BY14,CB14,CE14,CH14,CK14,CN14,CQ14,CT14,CW14)</f>
        <v>0</v>
      </c>
      <c r="D723" s="60">
        <f t="shared" si="498"/>
        <v>0</v>
      </c>
      <c r="AB723" s="98"/>
      <c r="AC723" s="98"/>
      <c r="AD723" s="98"/>
    </row>
    <row r="724" spans="1:30">
      <c r="A724" s="99"/>
      <c r="B724" s="60" t="str">
        <f t="shared" si="486"/>
        <v>↑先にカタログの種類を選択して下さい。</v>
      </c>
      <c r="C724" s="60">
        <f t="shared" ref="C724:D724" si="499">CHOOSE($B$129,0,E15,H15,K15,N15,Q15,T15,W15,Z15,AC15,AF15,AI15,AL15,AO15,AR15,AU15,AX15,BA15,BD15,BG15,BJ15,BM15,BP15,BS15,BV15,BY15,CB15,CE15,CH15,CK15,CN15,CQ15,CT15,CW15)</f>
        <v>0</v>
      </c>
      <c r="D724" s="60">
        <f t="shared" si="499"/>
        <v>0</v>
      </c>
      <c r="AB724" s="98"/>
      <c r="AC724" s="98"/>
      <c r="AD724" s="98"/>
    </row>
    <row r="725" spans="1:30">
      <c r="A725" s="99"/>
      <c r="B725" s="60" t="str">
        <f t="shared" si="486"/>
        <v>↑先にカタログの種類を選択して下さい。</v>
      </c>
      <c r="C725" s="60">
        <f t="shared" ref="C725:D725" si="500">CHOOSE($B$129,0,E16,H16,K16,N16,Q16,T16,W16,Z16,AC16,AF16,AI16,AL16,AO16,AR16,AU16,AX16,BA16,BD16,BG16,BJ16,BM16,BP16,BS16,BV16,BY16,CB16,CE16,CH16,CK16,CN16,CQ16,CT16,CW16)</f>
        <v>0</v>
      </c>
      <c r="D725" s="60">
        <f t="shared" si="500"/>
        <v>0</v>
      </c>
      <c r="AB725" s="98"/>
      <c r="AC725" s="98"/>
      <c r="AD725" s="98"/>
    </row>
    <row r="726" spans="1:30">
      <c r="A726" s="99"/>
      <c r="B726" s="60" t="str">
        <f t="shared" si="486"/>
        <v>↑先にカタログの種類を選択して下さい。</v>
      </c>
      <c r="C726" s="60">
        <f t="shared" ref="C726:D726" si="501">CHOOSE($B$129,0,E17,H17,K17,N17,Q17,T17,W17,Z17,AC17,AF17,AI17,AL17,AO17,AR17,AU17,AX17,BA17,BD17,BG17,BJ17,BM17,BP17,BS17,BV17,BY17,CB17,CE17,CH17,CK17,CN17,CQ17,CT17,CW17)</f>
        <v>0</v>
      </c>
      <c r="D726" s="60">
        <f t="shared" si="501"/>
        <v>0</v>
      </c>
      <c r="AB726" s="98"/>
      <c r="AC726" s="98"/>
      <c r="AD726" s="98"/>
    </row>
    <row r="727" spans="1:30">
      <c r="A727" s="99"/>
      <c r="B727" s="60" t="str">
        <f t="shared" si="486"/>
        <v>↑先にカタログの種類を選択して下さい。</v>
      </c>
      <c r="C727" s="60">
        <f t="shared" ref="C727:D727" si="502">CHOOSE($B$129,0,E18,H18,K18,N18,Q18,T18,W18,Z18,AC18,AF18,AI18,AL18,AO18,AR18,AU18,AX18,BA18,BD18,BG18,BJ18,BM18,BP18,BS18,BV18,BY18,CB18,CE18,CH18,CK18,CN18,CQ18,CT18,CW18)</f>
        <v>0</v>
      </c>
      <c r="D727" s="60">
        <f t="shared" si="502"/>
        <v>0</v>
      </c>
      <c r="AB727" s="98"/>
      <c r="AC727" s="98"/>
      <c r="AD727" s="98"/>
    </row>
    <row r="728" spans="1:30">
      <c r="A728" s="99"/>
      <c r="B728" s="60" t="str">
        <f t="shared" si="486"/>
        <v>↑先にカタログの種類を選択して下さい。</v>
      </c>
      <c r="C728" s="60">
        <f t="shared" ref="C728:D728" si="503">CHOOSE($B$129,0,E19,H19,K19,N19,Q19,T19,W19,Z19,AC19,AF19,AI19,AL19,AO19,AR19,AU19,AX19,BA19,BD19,BG19,BJ19,BM19,BP19,BS19,BV19,BY19,CB19,CE19,CH19,CK19,CN19,CQ19,CT19,CW19)</f>
        <v>0</v>
      </c>
      <c r="D728" s="60">
        <f t="shared" si="503"/>
        <v>0</v>
      </c>
      <c r="AB728" s="98"/>
      <c r="AC728" s="98"/>
      <c r="AD728" s="98"/>
    </row>
    <row r="729" spans="1:30">
      <c r="A729" s="99"/>
      <c r="B729" s="60" t="str">
        <f t="shared" si="486"/>
        <v>↑先にカタログの種類を選択して下さい。</v>
      </c>
      <c r="C729" s="60">
        <f t="shared" ref="C729:D729" si="504">CHOOSE($B$129,0,E20,H20,K20,N20,Q20,T20,W20,Z20,AC20,AF20,AI20,AL20,AO20,AR20,AU20,AX20,BA20,BD20,BG20,BJ20,BM20,BP20,BS20,BV20,BY20,CB20,CE20,CH20,CK20,CN20,CQ20,CT20,CW20)</f>
        <v>0</v>
      </c>
      <c r="D729" s="60">
        <f t="shared" si="504"/>
        <v>0</v>
      </c>
      <c r="AB729" s="98"/>
      <c r="AC729" s="98"/>
      <c r="AD729" s="98"/>
    </row>
    <row r="730" spans="1:30">
      <c r="A730" s="99"/>
      <c r="B730" s="60" t="str">
        <f t="shared" si="486"/>
        <v>↑先にカタログの種類を選択して下さい。</v>
      </c>
      <c r="C730" s="60">
        <f t="shared" ref="C730:D730" si="505">CHOOSE($B$129,0,E21,H21,K21,N21,Q21,T21,W21,Z21,AC21,AF21,AI21,AL21,AO21,AR21,AU21,AX21,BA21,BD21,BG21,BJ21,BM21,BP21,BS21,BV21,BY21,CB21,CE21,CH21,CK21,CN21,CQ21,CT21,CW21)</f>
        <v>0</v>
      </c>
      <c r="D730" s="60">
        <f t="shared" si="505"/>
        <v>0</v>
      </c>
      <c r="AB730" s="98"/>
      <c r="AC730" s="98"/>
      <c r="AD730" s="98"/>
    </row>
    <row r="731" spans="1:30">
      <c r="A731" s="99"/>
      <c r="B731" s="60" t="str">
        <f t="shared" si="486"/>
        <v>↑先にカタログの種類を選択して下さい。</v>
      </c>
      <c r="C731" s="60">
        <f t="shared" ref="C731:D731" si="506">CHOOSE($B$129,0,E22,H22,K22,N22,Q22,T22,W22,Z22,AC22,AF22,AI22,AL22,AO22,AR22,AU22,AX22,BA22,BD22,BG22,BJ22,BM22,BP22,BS22,BV22,BY22,CB22,CE22,CH22,CK22,CN22,CQ22,CT22,CW22)</f>
        <v>0</v>
      </c>
      <c r="D731" s="60">
        <f t="shared" si="506"/>
        <v>0</v>
      </c>
      <c r="AB731" s="98"/>
      <c r="AC731" s="98"/>
      <c r="AD731" s="98"/>
    </row>
    <row r="732" spans="1:30">
      <c r="A732" s="99"/>
      <c r="B732" s="60" t="str">
        <f t="shared" si="486"/>
        <v>↑先にカタログの種類を選択して下さい。</v>
      </c>
      <c r="C732" s="60">
        <f t="shared" ref="C732:D732" si="507">CHOOSE($B$129,0,E23,H23,K23,N23,Q23,T23,W23,Z23,AC23,AF23,AI23,AL23,AO23,AR23,AU23,AX23,BA23,BD23,BG23,BJ23,BM23,BP23,BS23,BV23,BY23,CB23,CE23,CH23,CK23,CN23,CQ23,CT23,CW23)</f>
        <v>0</v>
      </c>
      <c r="D732" s="60">
        <f t="shared" si="507"/>
        <v>0</v>
      </c>
      <c r="AB732" s="98"/>
      <c r="AC732" s="98"/>
      <c r="AD732" s="98"/>
    </row>
    <row r="733" spans="1:30">
      <c r="A733" s="99"/>
      <c r="B733" s="60" t="str">
        <f t="shared" si="486"/>
        <v>↑先にカタログの種類を選択して下さい。</v>
      </c>
      <c r="C733" s="60">
        <f t="shared" ref="C733:D733" si="508">CHOOSE($B$129,0,E24,H24,K24,N24,Q24,T24,W24,Z24,AC24,AF24,AI24,AL24,AO24,AR24,AU24,AX24,BA24,BD24,BG24,BJ24,BM24,BP24,BS24,BV24,BY24,CB24,CE24,CH24,CK24,CN24,CQ24,CT24,CW24)</f>
        <v>0</v>
      </c>
      <c r="D733" s="60">
        <f t="shared" si="508"/>
        <v>0</v>
      </c>
      <c r="AB733" s="98"/>
      <c r="AC733" s="98"/>
      <c r="AD733" s="98"/>
    </row>
    <row r="734" spans="1:30">
      <c r="A734" s="99"/>
      <c r="B734" s="60" t="str">
        <f t="shared" si="486"/>
        <v>↑先にカタログの種類を選択して下さい。</v>
      </c>
      <c r="C734" s="60">
        <f t="shared" ref="C734:D734" si="509">CHOOSE($B$129,0,E25,H25,K25,N25,Q25,T25,W25,Z25,AC25,AF25,AI25,AL25,AO25,AR25,AU25,AX25,BA25,BD25,BG25,BJ25,BM25,BP25,BS25,BV25,BY25,CB25,CE25,CH25,CK25,CN25,CQ25,CT25,CW25)</f>
        <v>0</v>
      </c>
      <c r="D734" s="60">
        <f t="shared" si="509"/>
        <v>0</v>
      </c>
      <c r="AB734" s="98"/>
      <c r="AC734" s="98"/>
      <c r="AD734" s="98"/>
    </row>
    <row r="735" spans="1:30">
      <c r="A735" s="99"/>
      <c r="B735" s="60" t="str">
        <f t="shared" si="486"/>
        <v>↑先にカタログの種類を選択して下さい。</v>
      </c>
      <c r="C735" s="60">
        <f t="shared" ref="C735:D735" si="510">CHOOSE($B$129,0,E26,H26,K26,N26,Q26,T26,W26,Z26,AC26,AF26,AI26,AL26,AO26,AR26,AU26,AX26,BA26,BD26,BG26,BJ26,BM26,BP26,BS26,BV26,BY26,CB26,CE26,CH26,CK26,CN26,CQ26,CT26,CW26)</f>
        <v>0</v>
      </c>
      <c r="D735" s="60">
        <f t="shared" si="510"/>
        <v>0</v>
      </c>
      <c r="AB735" s="98"/>
      <c r="AC735" s="98"/>
      <c r="AD735" s="98"/>
    </row>
    <row r="736" spans="1:30">
      <c r="A736" s="99"/>
      <c r="B736" s="60" t="str">
        <f t="shared" si="486"/>
        <v>↑先にカタログの種類を選択して下さい。</v>
      </c>
      <c r="C736" s="60">
        <f t="shared" ref="C736:D736" si="511">CHOOSE($B$129,0,E27,H27,K27,N27,Q27,T27,W27,Z27,AC27,AF27,AI27,AL27,AO27,AR27,AU27,AX27,BA27,BD27,BG27,BJ27,BM27,BP27,BS27,BV27,BY27,CB27,CE27,CH27,CK27,CN27,CQ27,CT27,CW27)</f>
        <v>0</v>
      </c>
      <c r="D736" s="60">
        <f t="shared" si="511"/>
        <v>0</v>
      </c>
      <c r="AB736" s="98"/>
      <c r="AC736" s="98"/>
      <c r="AD736" s="98"/>
    </row>
    <row r="737" spans="1:30">
      <c r="A737" s="99"/>
      <c r="B737" s="60" t="str">
        <f t="shared" si="486"/>
        <v>↑先にカタログの種類を選択して下さい。</v>
      </c>
      <c r="C737" s="60">
        <f t="shared" ref="C737:D737" si="512">CHOOSE($B$129,0,E28,H28,K28,N28,Q28,T28,W28,Z28,AC28,AF28,AI28,AL28,AO28,AR28,AU28,AX28,BA28,BD28,BG28,BJ28,BM28,BP28,BS28,BV28,BY28,CB28,CE28,CH28,CK28,CN28,CQ28,CT28,CW28)</f>
        <v>0</v>
      </c>
      <c r="D737" s="60">
        <f t="shared" si="512"/>
        <v>0</v>
      </c>
      <c r="AB737" s="98"/>
      <c r="AC737" s="98"/>
      <c r="AD737" s="98"/>
    </row>
    <row r="738" spans="1:30">
      <c r="A738" s="99"/>
      <c r="B738" s="60" t="str">
        <f t="shared" si="486"/>
        <v>↑先にカタログの種類を選択して下さい。</v>
      </c>
      <c r="C738" s="60">
        <f t="shared" ref="C738:D738" si="513">CHOOSE($B$129,0,E29,H29,K29,N29,Q29,T29,W29,Z29,AC29,AF29,AI29,AL29,AO29,AR29,AU29,AX29,BA29,BD29,BG29,BJ29,BM29,BP29,BS29,BV29,BY29,CB29,CE29,CH29,CK29,CN29,CQ29,CT29,CW29)</f>
        <v>0</v>
      </c>
      <c r="D738" s="60">
        <f t="shared" si="513"/>
        <v>0</v>
      </c>
      <c r="AB738" s="98"/>
      <c r="AC738" s="98"/>
      <c r="AD738" s="98"/>
    </row>
    <row r="739" spans="1:30">
      <c r="A739" s="99"/>
      <c r="B739" s="60"/>
      <c r="C739" s="60"/>
      <c r="D739" s="60"/>
      <c r="AB739" s="98"/>
      <c r="AC739" s="98"/>
      <c r="AD739" s="98"/>
    </row>
    <row r="740" spans="1:30">
      <c r="A740" s="99"/>
      <c r="B740" s="60"/>
      <c r="C740" s="60"/>
      <c r="D740" s="60"/>
      <c r="AB740" s="98"/>
      <c r="AC740" s="98"/>
      <c r="AD740" s="98"/>
    </row>
    <row r="741" spans="1:30">
      <c r="A741" s="99">
        <v>20</v>
      </c>
      <c r="B741" s="60" t="str">
        <f>CHOOSE($B$130,"↑先にカタログの種類を選択して下さい。",D2,G2,J2,M2,P2,S2,V2,Y2,AB2,AE2,AH2,AK2,AN2,AQ2,AT2,AW2,AZ2,BC2,BF2,BI2,BL2,BO2,BR2,BU2,BX2,CA2,CD2,CG2,CJ2,CM2,CP2,CS2,CV2)</f>
        <v>↑先にカタログの種類を選択して下さい。</v>
      </c>
      <c r="C741" s="60">
        <f>CHOOSE($B$130,0,E2,H2,K2,N2,Q2,T2,W2,Z2,AC2,AF2,AI2,AL2,AO2,AR2,AU2,AX2,BA2,BD2,BG2,BJ2,BM2,BP2,BS2,BV2,BY2,CB2,CE2,CH2,CK2,CN2,CQ2,CT2,CW2)</f>
        <v>0</v>
      </c>
      <c r="D741" s="60">
        <f>CHOOSE($B$130,0,F2,I2,L2,O2,R2,U2,X2,AA2,AD2,AG2,AJ2,AM2,AP2,AS2,AV2,AY2,BB2,BE2,BH2,BK2,BN2,BQ2,BT2,BW2,BZ2,CC2,CF2,CI2,CL2,CO2,CR2,CU2,CX2)</f>
        <v>0</v>
      </c>
      <c r="AB741" s="98"/>
      <c r="AC741" s="98"/>
      <c r="AD741" s="98"/>
    </row>
    <row r="742" spans="1:30">
      <c r="A742" s="99"/>
      <c r="B742" s="60" t="str">
        <f t="shared" ref="B742:B768" si="514">CHOOSE($B$130,"↑先にカタログの種類を選択して下さい。",D3,G3,J3,M3,P3,S3,V3,Y3,AB3,AE3,AH3,AK3,AN3,AQ3,AT3,AW3,AZ3,BC3,BF3,BI3,BL3,BO3,BR3,BU3,BX3,CA3,CD3,CG3,CJ3,CM3,CP3,CS3,CV3)</f>
        <v>↑先にカタログの種類を選択して下さい。</v>
      </c>
      <c r="C742" s="60">
        <f t="shared" ref="C742:D742" si="515">CHOOSE($B$130,0,E3,H3,K3,N3,Q3,T3,W3,Z3,AC3,AF3,AI3,AL3,AO3,AR3,AU3,AX3,BA3,BD3,BG3,BJ3,BM3,BP3,BS3,BV3,BY3,CB3,CE3,CH3,CK3,CN3,CQ3,CT3,CW3)</f>
        <v>0</v>
      </c>
      <c r="D742" s="60">
        <f t="shared" si="515"/>
        <v>0</v>
      </c>
      <c r="AB742" s="98"/>
      <c r="AC742" s="98"/>
      <c r="AD742" s="98"/>
    </row>
    <row r="743" spans="1:30">
      <c r="A743" s="99"/>
      <c r="B743" s="60" t="str">
        <f t="shared" si="514"/>
        <v>↑先にカタログの種類を選択して下さい。</v>
      </c>
      <c r="C743" s="60">
        <f t="shared" ref="C743:D743" si="516">CHOOSE($B$130,0,E4,H4,K4,N4,Q4,T4,W4,Z4,AC4,AF4,AI4,AL4,AO4,AR4,AU4,AX4,BA4,BD4,BG4,BJ4,BM4,BP4,BS4,BV4,BY4,CB4,CE4,CH4,CK4,CN4,CQ4,CT4,CW4)</f>
        <v>0</v>
      </c>
      <c r="D743" s="60">
        <f t="shared" si="516"/>
        <v>0</v>
      </c>
      <c r="AB743" s="98"/>
      <c r="AC743" s="98"/>
      <c r="AD743" s="98"/>
    </row>
    <row r="744" spans="1:30">
      <c r="A744" s="99"/>
      <c r="B744" s="60" t="str">
        <f t="shared" si="514"/>
        <v>↑先にカタログの種類を選択して下さい。</v>
      </c>
      <c r="C744" s="60">
        <f t="shared" ref="C744:D744" si="517">CHOOSE($B$130,0,E5,H5,K5,N5,Q5,T5,W5,Z5,AC5,AF5,AI5,AL5,AO5,AR5,AU5,AX5,BA5,BD5,BG5,BJ5,BM5,BP5,BS5,BV5,BY5,CB5,CE5,CH5,CK5,CN5,CQ5,CT5,CW5)</f>
        <v>0</v>
      </c>
      <c r="D744" s="60">
        <f t="shared" si="517"/>
        <v>0</v>
      </c>
      <c r="AB744" s="98"/>
      <c r="AC744" s="98"/>
      <c r="AD744" s="98"/>
    </row>
    <row r="745" spans="1:30">
      <c r="A745" s="99"/>
      <c r="B745" s="60" t="str">
        <f t="shared" si="514"/>
        <v>↑先にカタログの種類を選択して下さい。</v>
      </c>
      <c r="C745" s="60">
        <f t="shared" ref="C745:D745" si="518">CHOOSE($B$130,0,E6,H6,K6,N6,Q6,T6,W6,Z6,AC6,AF6,AI6,AL6,AO6,AR6,AU6,AX6,BA6,BD6,BG6,BJ6,BM6,BP6,BS6,BV6,BY6,CB6,CE6,CH6,CK6,CN6,CQ6,CT6,CW6)</f>
        <v>0</v>
      </c>
      <c r="D745" s="60">
        <f t="shared" si="518"/>
        <v>0</v>
      </c>
      <c r="AB745" s="98"/>
      <c r="AC745" s="98"/>
      <c r="AD745" s="98"/>
    </row>
    <row r="746" spans="1:30">
      <c r="A746" s="99"/>
      <c r="B746" s="60" t="str">
        <f t="shared" si="514"/>
        <v>↑先にカタログの種類を選択して下さい。</v>
      </c>
      <c r="C746" s="60">
        <f t="shared" ref="C746:D746" si="519">CHOOSE($B$130,0,E7,H7,K7,N7,Q7,T7,W7,Z7,AC7,AF7,AI7,AL7,AO7,AR7,AU7,AX7,BA7,BD7,BG7,BJ7,BM7,BP7,BS7,BV7,BY7,CB7,CE7,CH7,CK7,CN7,CQ7,CT7,CW7)</f>
        <v>0</v>
      </c>
      <c r="D746" s="60">
        <f t="shared" si="519"/>
        <v>0</v>
      </c>
      <c r="AB746" s="98"/>
      <c r="AC746" s="98"/>
      <c r="AD746" s="98"/>
    </row>
    <row r="747" spans="1:30">
      <c r="A747" s="99"/>
      <c r="B747" s="60" t="str">
        <f t="shared" si="514"/>
        <v>↑先にカタログの種類を選択して下さい。</v>
      </c>
      <c r="C747" s="60">
        <f t="shared" ref="C747:D747" si="520">CHOOSE($B$130,0,E8,H8,K8,N8,Q8,T8,W8,Z8,AC8,AF8,AI8,AL8,AO8,AR8,AU8,AX8,BA8,BD8,BG8,BJ8,BM8,BP8,BS8,BV8,BY8,CB8,CE8,CH8,CK8,CN8,CQ8,CT8,CW8)</f>
        <v>0</v>
      </c>
      <c r="D747" s="60">
        <f t="shared" si="520"/>
        <v>0</v>
      </c>
      <c r="AB747" s="98"/>
      <c r="AC747" s="98"/>
      <c r="AD747" s="98"/>
    </row>
    <row r="748" spans="1:30">
      <c r="A748" s="99"/>
      <c r="B748" s="60" t="str">
        <f t="shared" si="514"/>
        <v>↑先にカタログの種類を選択して下さい。</v>
      </c>
      <c r="C748" s="60">
        <f t="shared" ref="C748:D748" si="521">CHOOSE($B$130,0,E9,H9,K9,N9,Q9,T9,W9,Z9,AC9,AF9,AI9,AL9,AO9,AR9,AU9,AX9,BA9,BD9,BG9,BJ9,BM9,BP9,BS9,BV9,BY9,CB9,CE9,CH9,CK9,CN9,CQ9,CT9,CW9)</f>
        <v>0</v>
      </c>
      <c r="D748" s="60">
        <f t="shared" si="521"/>
        <v>0</v>
      </c>
      <c r="AB748" s="98"/>
      <c r="AC748" s="98"/>
      <c r="AD748" s="98"/>
    </row>
    <row r="749" spans="1:30">
      <c r="A749" s="99"/>
      <c r="B749" s="60" t="str">
        <f t="shared" si="514"/>
        <v>↑先にカタログの種類を選択して下さい。</v>
      </c>
      <c r="C749" s="60">
        <f t="shared" ref="C749:D749" si="522">CHOOSE($B$130,0,E10,H10,K10,N10,Q10,T10,W10,Z10,AC10,AF10,AI10,AL10,AO10,AR10,AU10,AX10,BA10,BD10,BG10,BJ10,BM10,BP10,BS10,BV10,BY10,CB10,CE10,CH10,CK10,CN10,CQ10,CT10,CW10)</f>
        <v>0</v>
      </c>
      <c r="D749" s="60">
        <f t="shared" si="522"/>
        <v>0</v>
      </c>
      <c r="AB749" s="98"/>
      <c r="AC749" s="98"/>
      <c r="AD749" s="98"/>
    </row>
    <row r="750" spans="1:30">
      <c r="A750" s="99"/>
      <c r="B750" s="60" t="str">
        <f t="shared" si="514"/>
        <v>↑先にカタログの種類を選択して下さい。</v>
      </c>
      <c r="C750" s="60">
        <f t="shared" ref="C750:D750" si="523">CHOOSE($B$130,0,E11,H11,K11,N11,Q11,T11,W11,Z11,AC11,AF11,AI11,AL11,AO11,AR11,AU11,AX11,BA11,BD11,BG11,BJ11,BM11,BP11,BS11,BV11,BY11,CB11,CE11,CH11,CK11,CN11,CQ11,CT11,CW11)</f>
        <v>0</v>
      </c>
      <c r="D750" s="60">
        <f t="shared" si="523"/>
        <v>0</v>
      </c>
      <c r="AB750" s="98"/>
      <c r="AC750" s="98"/>
      <c r="AD750" s="98"/>
    </row>
    <row r="751" spans="1:30">
      <c r="A751" s="99"/>
      <c r="B751" s="60" t="str">
        <f t="shared" si="514"/>
        <v>↑先にカタログの種類を選択して下さい。</v>
      </c>
      <c r="C751" s="60">
        <f t="shared" ref="C751:D751" si="524">CHOOSE($B$130,0,E12,H12,K12,N12,Q12,T12,W12,Z12,AC12,AF12,AI12,AL12,AO12,AR12,AU12,AX12,BA12,BD12,BG12,BJ12,BM12,BP12,BS12,BV12,BY12,CB12,CE12,CH12,CK12,CN12,CQ12,CT12,CW12)</f>
        <v>0</v>
      </c>
      <c r="D751" s="60">
        <f t="shared" si="524"/>
        <v>0</v>
      </c>
      <c r="AB751" s="98"/>
      <c r="AC751" s="98"/>
      <c r="AD751" s="98"/>
    </row>
    <row r="752" spans="1:30">
      <c r="A752" s="99"/>
      <c r="B752" s="60" t="str">
        <f t="shared" si="514"/>
        <v>↑先にカタログの種類を選択して下さい。</v>
      </c>
      <c r="C752" s="60">
        <f t="shared" ref="C752:D752" si="525">CHOOSE($B$130,0,E13,H13,K13,N13,Q13,T13,W13,Z13,AC13,AF13,AI13,AL13,AO13,AR13,AU13,AX13,BA13,BD13,BG13,BJ13,BM13,BP13,BS13,BV13,BY13,CB13,CE13,CH13,CK13,CN13,CQ13,CT13,CW13)</f>
        <v>0</v>
      </c>
      <c r="D752" s="60">
        <f t="shared" si="525"/>
        <v>0</v>
      </c>
      <c r="AB752" s="98"/>
      <c r="AC752" s="98"/>
      <c r="AD752" s="98"/>
    </row>
    <row r="753" spans="1:30">
      <c r="A753" s="99"/>
      <c r="B753" s="60" t="str">
        <f t="shared" si="514"/>
        <v>↑先にカタログの種類を選択して下さい。</v>
      </c>
      <c r="C753" s="60">
        <f t="shared" ref="C753:D753" si="526">CHOOSE($B$130,0,E14,H14,K14,N14,Q14,T14,W14,Z14,AC14,AF14,AI14,AL14,AO14,AR14,AU14,AX14,BA14,BD14,BG14,BJ14,BM14,BP14,BS14,BV14,BY14,CB14,CE14,CH14,CK14,CN14,CQ14,CT14,CW14)</f>
        <v>0</v>
      </c>
      <c r="D753" s="60">
        <f t="shared" si="526"/>
        <v>0</v>
      </c>
      <c r="AB753" s="98"/>
      <c r="AC753" s="98"/>
      <c r="AD753" s="98"/>
    </row>
    <row r="754" spans="1:30">
      <c r="A754" s="99"/>
      <c r="B754" s="60" t="str">
        <f t="shared" si="514"/>
        <v>↑先にカタログの種類を選択して下さい。</v>
      </c>
      <c r="C754" s="60">
        <f t="shared" ref="C754:D754" si="527">CHOOSE($B$130,0,E15,H15,K15,N15,Q15,T15,W15,Z15,AC15,AF15,AI15,AL15,AO15,AR15,AU15,AX15,BA15,BD15,BG15,BJ15,BM15,BP15,BS15,BV15,BY15,CB15,CE15,CH15,CK15,CN15,CQ15,CT15,CW15)</f>
        <v>0</v>
      </c>
      <c r="D754" s="60">
        <f t="shared" si="527"/>
        <v>0</v>
      </c>
      <c r="AB754" s="98"/>
      <c r="AC754" s="98"/>
      <c r="AD754" s="98"/>
    </row>
    <row r="755" spans="1:30">
      <c r="A755" s="99"/>
      <c r="B755" s="60" t="str">
        <f t="shared" si="514"/>
        <v>↑先にカタログの種類を選択して下さい。</v>
      </c>
      <c r="C755" s="60">
        <f t="shared" ref="C755:D755" si="528">CHOOSE($B$130,0,E16,H16,K16,N16,Q16,T16,W16,Z16,AC16,AF16,AI16,AL16,AO16,AR16,AU16,AX16,BA16,BD16,BG16,BJ16,BM16,BP16,BS16,BV16,BY16,CB16,CE16,CH16,CK16,CN16,CQ16,CT16,CW16)</f>
        <v>0</v>
      </c>
      <c r="D755" s="60">
        <f t="shared" si="528"/>
        <v>0</v>
      </c>
      <c r="AB755" s="98"/>
      <c r="AC755" s="98"/>
      <c r="AD755" s="98"/>
    </row>
    <row r="756" spans="1:30">
      <c r="A756" s="99"/>
      <c r="B756" s="60" t="str">
        <f t="shared" si="514"/>
        <v>↑先にカタログの種類を選択して下さい。</v>
      </c>
      <c r="C756" s="60">
        <f t="shared" ref="C756:D756" si="529">CHOOSE($B$130,0,E17,H17,K17,N17,Q17,T17,W17,Z17,AC17,AF17,AI17,AL17,AO17,AR17,AU17,AX17,BA17,BD17,BG17,BJ17,BM17,BP17,BS17,BV17,BY17,CB17,CE17,CH17,CK17,CN17,CQ17,CT17,CW17)</f>
        <v>0</v>
      </c>
      <c r="D756" s="60">
        <f t="shared" si="529"/>
        <v>0</v>
      </c>
      <c r="AB756" s="98"/>
      <c r="AC756" s="98"/>
      <c r="AD756" s="98"/>
    </row>
    <row r="757" spans="1:30">
      <c r="A757" s="99"/>
      <c r="B757" s="60" t="str">
        <f t="shared" si="514"/>
        <v>↑先にカタログの種類を選択して下さい。</v>
      </c>
      <c r="C757" s="60">
        <f t="shared" ref="C757:D757" si="530">CHOOSE($B$130,0,E18,H18,K18,N18,Q18,T18,W18,Z18,AC18,AF18,AI18,AL18,AO18,AR18,AU18,AX18,BA18,BD18,BG18,BJ18,BM18,BP18,BS18,BV18,BY18,CB18,CE18,CH18,CK18,CN18,CQ18,CT18,CW18)</f>
        <v>0</v>
      </c>
      <c r="D757" s="60">
        <f t="shared" si="530"/>
        <v>0</v>
      </c>
      <c r="AB757" s="98"/>
      <c r="AC757" s="98"/>
      <c r="AD757" s="98"/>
    </row>
    <row r="758" spans="1:30">
      <c r="A758" s="99"/>
      <c r="B758" s="60" t="str">
        <f t="shared" si="514"/>
        <v>↑先にカタログの種類を選択して下さい。</v>
      </c>
      <c r="C758" s="60">
        <f t="shared" ref="C758:D758" si="531">CHOOSE($B$130,0,E19,H19,K19,N19,Q19,T19,W19,Z19,AC19,AF19,AI19,AL19,AO19,AR19,AU19,AX19,BA19,BD19,BG19,BJ19,BM19,BP19,BS19,BV19,BY19,CB19,CE19,CH19,CK19,CN19,CQ19,CT19,CW19)</f>
        <v>0</v>
      </c>
      <c r="D758" s="60">
        <f t="shared" si="531"/>
        <v>0</v>
      </c>
      <c r="AB758" s="98"/>
      <c r="AC758" s="98"/>
      <c r="AD758" s="98"/>
    </row>
    <row r="759" spans="1:30">
      <c r="A759" s="99"/>
      <c r="B759" s="60" t="str">
        <f t="shared" si="514"/>
        <v>↑先にカタログの種類を選択して下さい。</v>
      </c>
      <c r="C759" s="60">
        <f t="shared" ref="C759:D759" si="532">CHOOSE($B$130,0,E20,H20,K20,N20,Q20,T20,W20,Z20,AC20,AF20,AI20,AL20,AO20,AR20,AU20,AX20,BA20,BD20,BG20,BJ20,BM20,BP20,BS20,BV20,BY20,CB20,CE20,CH20,CK20,CN20,CQ20,CT20,CW20)</f>
        <v>0</v>
      </c>
      <c r="D759" s="60">
        <f t="shared" si="532"/>
        <v>0</v>
      </c>
      <c r="AB759" s="98"/>
      <c r="AC759" s="98"/>
      <c r="AD759" s="98"/>
    </row>
    <row r="760" spans="1:30">
      <c r="A760" s="99"/>
      <c r="B760" s="60" t="str">
        <f t="shared" si="514"/>
        <v>↑先にカタログの種類を選択して下さい。</v>
      </c>
      <c r="C760" s="60">
        <f t="shared" ref="C760:D760" si="533">CHOOSE($B$130,0,E21,H21,K21,N21,Q21,T21,W21,Z21,AC21,AF21,AI21,AL21,AO21,AR21,AU21,AX21,BA21,BD21,BG21,BJ21,BM21,BP21,BS21,BV21,BY21,CB21,CE21,CH21,CK21,CN21,CQ21,CT21,CW21)</f>
        <v>0</v>
      </c>
      <c r="D760" s="60">
        <f t="shared" si="533"/>
        <v>0</v>
      </c>
      <c r="AB760" s="98"/>
      <c r="AC760" s="98"/>
      <c r="AD760" s="98"/>
    </row>
    <row r="761" spans="1:30">
      <c r="A761" s="99"/>
      <c r="B761" s="60" t="str">
        <f t="shared" si="514"/>
        <v>↑先にカタログの種類を選択して下さい。</v>
      </c>
      <c r="C761" s="60">
        <f t="shared" ref="C761:D761" si="534">CHOOSE($B$130,0,E22,H22,K22,N22,Q22,T22,W22,Z22,AC22,AF22,AI22,AL22,AO22,AR22,AU22,AX22,BA22,BD22,BG22,BJ22,BM22,BP22,BS22,BV22,BY22,CB22,CE22,CH22,CK22,CN22,CQ22,CT22,CW22)</f>
        <v>0</v>
      </c>
      <c r="D761" s="60">
        <f t="shared" si="534"/>
        <v>0</v>
      </c>
      <c r="AB761" s="98"/>
      <c r="AC761" s="98"/>
      <c r="AD761" s="98"/>
    </row>
    <row r="762" spans="1:30">
      <c r="A762" s="99"/>
      <c r="B762" s="60" t="str">
        <f t="shared" si="514"/>
        <v>↑先にカタログの種類を選択して下さい。</v>
      </c>
      <c r="C762" s="60">
        <f t="shared" ref="C762:D762" si="535">CHOOSE($B$130,0,E23,H23,K23,N23,Q23,T23,W23,Z23,AC23,AF23,AI23,AL23,AO23,AR23,AU23,AX23,BA23,BD23,BG23,BJ23,BM23,BP23,BS23,BV23,BY23,CB23,CE23,CH23,CK23,CN23,CQ23,CT23,CW23)</f>
        <v>0</v>
      </c>
      <c r="D762" s="60">
        <f t="shared" si="535"/>
        <v>0</v>
      </c>
      <c r="AB762" s="98"/>
      <c r="AC762" s="98"/>
      <c r="AD762" s="98"/>
    </row>
    <row r="763" spans="1:30">
      <c r="A763" s="99"/>
      <c r="B763" s="60" t="str">
        <f t="shared" si="514"/>
        <v>↑先にカタログの種類を選択して下さい。</v>
      </c>
      <c r="C763" s="60">
        <f t="shared" ref="C763:D763" si="536">CHOOSE($B$130,0,E24,H24,K24,N24,Q24,T24,W24,Z24,AC24,AF24,AI24,AL24,AO24,AR24,AU24,AX24,BA24,BD24,BG24,BJ24,BM24,BP24,BS24,BV24,BY24,CB24,CE24,CH24,CK24,CN24,CQ24,CT24,CW24)</f>
        <v>0</v>
      </c>
      <c r="D763" s="60">
        <f t="shared" si="536"/>
        <v>0</v>
      </c>
      <c r="AB763" s="98"/>
      <c r="AC763" s="98"/>
      <c r="AD763" s="98"/>
    </row>
    <row r="764" spans="1:30">
      <c r="A764" s="99"/>
      <c r="B764" s="60" t="str">
        <f t="shared" si="514"/>
        <v>↑先にカタログの種類を選択して下さい。</v>
      </c>
      <c r="C764" s="60">
        <f t="shared" ref="C764:D764" si="537">CHOOSE($B$130,0,E25,H25,K25,N25,Q25,T25,W25,Z25,AC25,AF25,AI25,AL25,AO25,AR25,AU25,AX25,BA25,BD25,BG25,BJ25,BM25,BP25,BS25,BV25,BY25,CB25,CE25,CH25,CK25,CN25,CQ25,CT25,CW25)</f>
        <v>0</v>
      </c>
      <c r="D764" s="60">
        <f t="shared" si="537"/>
        <v>0</v>
      </c>
      <c r="AB764" s="98"/>
      <c r="AC764" s="98"/>
      <c r="AD764" s="98"/>
    </row>
    <row r="765" spans="1:30">
      <c r="A765" s="99"/>
      <c r="B765" s="60" t="str">
        <f t="shared" si="514"/>
        <v>↑先にカタログの種類を選択して下さい。</v>
      </c>
      <c r="C765" s="60">
        <f t="shared" ref="C765:D765" si="538">CHOOSE($B$130,0,E26,H26,K26,N26,Q26,T26,W26,Z26,AC26,AF26,AI26,AL26,AO26,AR26,AU26,AX26,BA26,BD26,BG26,BJ26,BM26,BP26,BS26,BV26,BY26,CB26,CE26,CH26,CK26,CN26,CQ26,CT26,CW26)</f>
        <v>0</v>
      </c>
      <c r="D765" s="60">
        <f t="shared" si="538"/>
        <v>0</v>
      </c>
      <c r="AB765" s="98"/>
      <c r="AC765" s="98"/>
      <c r="AD765" s="98"/>
    </row>
    <row r="766" spans="1:30">
      <c r="A766" s="99"/>
      <c r="B766" s="60" t="str">
        <f t="shared" si="514"/>
        <v>↑先にカタログの種類を選択して下さい。</v>
      </c>
      <c r="C766" s="60">
        <f t="shared" ref="C766:D766" si="539">CHOOSE($B$130,0,E27,H27,K27,N27,Q27,T27,W27,Z27,AC27,AF27,AI27,AL27,AO27,AR27,AU27,AX27,BA27,BD27,BG27,BJ27,BM27,BP27,BS27,BV27,BY27,CB27,CE27,CH27,CK27,CN27,CQ27,CT27,CW27)</f>
        <v>0</v>
      </c>
      <c r="D766" s="60">
        <f t="shared" si="539"/>
        <v>0</v>
      </c>
      <c r="AB766" s="98"/>
      <c r="AC766" s="98"/>
      <c r="AD766" s="98"/>
    </row>
    <row r="767" spans="1:30">
      <c r="A767" s="99"/>
      <c r="B767" s="60" t="str">
        <f t="shared" si="514"/>
        <v>↑先にカタログの種類を選択して下さい。</v>
      </c>
      <c r="C767" s="60">
        <f t="shared" ref="C767:D767" si="540">CHOOSE($B$130,0,E28,H28,K28,N28,Q28,T28,W28,Z28,AC28,AF28,AI28,AL28,AO28,AR28,AU28,AX28,BA28,BD28,BG28,BJ28,BM28,BP28,BS28,BV28,BY28,CB28,CE28,CH28,CK28,CN28,CQ28,CT28,CW28)</f>
        <v>0</v>
      </c>
      <c r="D767" s="60">
        <f t="shared" si="540"/>
        <v>0</v>
      </c>
      <c r="AB767" s="98"/>
      <c r="AC767" s="98"/>
      <c r="AD767" s="98"/>
    </row>
    <row r="768" spans="1:30">
      <c r="A768" s="99"/>
      <c r="B768" s="60" t="str">
        <f t="shared" si="514"/>
        <v>↑先にカタログの種類を選択して下さい。</v>
      </c>
      <c r="C768" s="60">
        <f t="shared" ref="C768:D768" si="541">CHOOSE($B$130,0,E29,H29,K29,N29,Q29,T29,W29,Z29,AC29,AF29,AI29,AL29,AO29,AR29,AU29,AX29,BA29,BD29,BG29,BJ29,BM29,BP29,BS29,BV29,BY29,CB29,CE29,CH29,CK29,CN29,CQ29,CT29,CW29)</f>
        <v>0</v>
      </c>
      <c r="D768" s="60">
        <f t="shared" si="541"/>
        <v>0</v>
      </c>
      <c r="AB768" s="98"/>
      <c r="AC768" s="98"/>
      <c r="AD768" s="98"/>
    </row>
    <row r="769" spans="1:30">
      <c r="A769" s="99"/>
      <c r="B769" s="60"/>
      <c r="C769" s="60"/>
      <c r="D769" s="60"/>
      <c r="AB769" s="98"/>
      <c r="AC769" s="98"/>
      <c r="AD769" s="98"/>
    </row>
    <row r="770" spans="1:30">
      <c r="A770" s="99"/>
      <c r="B770" s="60"/>
      <c r="C770" s="60"/>
      <c r="D770" s="60"/>
      <c r="AB770" s="98"/>
      <c r="AC770" s="98"/>
      <c r="AD770" s="98"/>
    </row>
    <row r="771" spans="1:30">
      <c r="A771" s="99">
        <v>21</v>
      </c>
      <c r="B771" s="60" t="str">
        <f>CHOOSE($B$131,"↑先にカタログの種類を選択して下さい。",D2,G2,J2,M2,P2,S2,V2,Y2,AB2,AE2,AH2,AK2,AN2,AQ2,AT2,AW2,AZ2,BC2,BF2,BI2,BL2,BO2,BR2,BU2,BX2,CA2,CD2,CG2,CJ2,CM2,CP2,CS2,CV2)</f>
        <v>↑先にカタログの種類を選択して下さい。</v>
      </c>
      <c r="C771" s="60">
        <f>CHOOSE($B$131,0,E2,H2,K2,N2,Q2,T2,W2,Z2,AC2,AF2,AI2,AL2,AO2,AR2,AU2,AX2,BA2,BD2,BG2,BJ2,BM2,BP2,BS2,BV2,BY2,CB2,CE2,CH2,CK2,CN2,CQ2,CT2,CW2)</f>
        <v>0</v>
      </c>
      <c r="D771" s="60">
        <f>CHOOSE($B$131,0,F2,I2,L2,O2,R2,U2,X2,AA2,AD2,AG2,AJ2,AM2,AP2,AS2,AV2,AY2,BB2,BE2,BH2,BK2,BN2,BQ2,BT2,BW2,BZ2,CC2,CF2,CI2,CL2,CO2,CR2,CU2,CX2)</f>
        <v>0</v>
      </c>
      <c r="AB771" s="98"/>
      <c r="AC771" s="98"/>
      <c r="AD771" s="98"/>
    </row>
    <row r="772" spans="1:30">
      <c r="A772" s="99"/>
      <c r="B772" s="60" t="str">
        <f t="shared" ref="B772:B798" si="542">CHOOSE($B$131,"↑先にカタログの種類を選択して下さい。",D3,G3,J3,M3,P3,S3,V3,Y3,AB3,AE3,AH3,AK3,AN3,AQ3,AT3,AW3,AZ3,BC3,BF3,BI3,BL3,BO3,BR3,BU3,BX3,CA3,CD3,CG3,CJ3,CM3,CP3,CS3,CV3)</f>
        <v>↑先にカタログの種類を選択して下さい。</v>
      </c>
      <c r="C772" s="60">
        <f t="shared" ref="C772:D772" si="543">CHOOSE($B$131,0,E3,H3,K3,N3,Q3,T3,W3,Z3,AC3,AF3,AI3,AL3,AO3,AR3,AU3,AX3,BA3,BD3,BG3,BJ3,BM3,BP3,BS3,BV3,BY3,CB3,CE3,CH3,CK3,CN3,CQ3,CT3,CW3)</f>
        <v>0</v>
      </c>
      <c r="D772" s="60">
        <f t="shared" si="543"/>
        <v>0</v>
      </c>
      <c r="AB772" s="98"/>
      <c r="AC772" s="98"/>
      <c r="AD772" s="98"/>
    </row>
    <row r="773" spans="1:30">
      <c r="A773" s="99"/>
      <c r="B773" s="60" t="str">
        <f t="shared" si="542"/>
        <v>↑先にカタログの種類を選択して下さい。</v>
      </c>
      <c r="C773" s="60">
        <f t="shared" ref="C773:D773" si="544">CHOOSE($B$131,0,E4,H4,K4,N4,Q4,T4,W4,Z4,AC4,AF4,AI4,AL4,AO4,AR4,AU4,AX4,BA4,BD4,BG4,BJ4,BM4,BP4,BS4,BV4,BY4,CB4,CE4,CH4,CK4,CN4,CQ4,CT4,CW4)</f>
        <v>0</v>
      </c>
      <c r="D773" s="60">
        <f t="shared" si="544"/>
        <v>0</v>
      </c>
      <c r="AB773" s="98"/>
      <c r="AC773" s="98"/>
      <c r="AD773" s="98"/>
    </row>
    <row r="774" spans="1:30">
      <c r="A774" s="99"/>
      <c r="B774" s="60" t="str">
        <f t="shared" si="542"/>
        <v>↑先にカタログの種類を選択して下さい。</v>
      </c>
      <c r="C774" s="60">
        <f t="shared" ref="C774:D774" si="545">CHOOSE($B$131,0,E5,H5,K5,N5,Q5,T5,W5,Z5,AC5,AF5,AI5,AL5,AO5,AR5,AU5,AX5,BA5,BD5,BG5,BJ5,BM5,BP5,BS5,BV5,BY5,CB5,CE5,CH5,CK5,CN5,CQ5,CT5,CW5)</f>
        <v>0</v>
      </c>
      <c r="D774" s="60">
        <f t="shared" si="545"/>
        <v>0</v>
      </c>
      <c r="AB774" s="98"/>
      <c r="AC774" s="98"/>
      <c r="AD774" s="98"/>
    </row>
    <row r="775" spans="1:30">
      <c r="A775" s="99"/>
      <c r="B775" s="60" t="str">
        <f t="shared" si="542"/>
        <v>↑先にカタログの種類を選択して下さい。</v>
      </c>
      <c r="C775" s="60">
        <f t="shared" ref="C775:D775" si="546">CHOOSE($B$131,0,E6,H6,K6,N6,Q6,T6,W6,Z6,AC6,AF6,AI6,AL6,AO6,AR6,AU6,AX6,BA6,BD6,BG6,BJ6,BM6,BP6,BS6,BV6,BY6,CB6,CE6,CH6,CK6,CN6,CQ6,CT6,CW6)</f>
        <v>0</v>
      </c>
      <c r="D775" s="60">
        <f t="shared" si="546"/>
        <v>0</v>
      </c>
      <c r="AB775" s="98"/>
      <c r="AC775" s="98"/>
      <c r="AD775" s="98"/>
    </row>
    <row r="776" spans="1:30">
      <c r="A776" s="99"/>
      <c r="B776" s="60" t="str">
        <f t="shared" si="542"/>
        <v>↑先にカタログの種類を選択して下さい。</v>
      </c>
      <c r="C776" s="60">
        <f t="shared" ref="C776:D776" si="547">CHOOSE($B$131,0,E7,H7,K7,N7,Q7,T7,W7,Z7,AC7,AF7,AI7,AL7,AO7,AR7,AU7,AX7,BA7,BD7,BG7,BJ7,BM7,BP7,BS7,BV7,BY7,CB7,CE7,CH7,CK7,CN7,CQ7,CT7,CW7)</f>
        <v>0</v>
      </c>
      <c r="D776" s="60">
        <f t="shared" si="547"/>
        <v>0</v>
      </c>
      <c r="AB776" s="98"/>
      <c r="AC776" s="98"/>
      <c r="AD776" s="98"/>
    </row>
    <row r="777" spans="1:30">
      <c r="A777" s="99"/>
      <c r="B777" s="60" t="str">
        <f t="shared" si="542"/>
        <v>↑先にカタログの種類を選択して下さい。</v>
      </c>
      <c r="C777" s="60">
        <f t="shared" ref="C777:D777" si="548">CHOOSE($B$131,0,E8,H8,K8,N8,Q8,T8,W8,Z8,AC8,AF8,AI8,AL8,AO8,AR8,AU8,AX8,BA8,BD8,BG8,BJ8,BM8,BP8,BS8,BV8,BY8,CB8,CE8,CH8,CK8,CN8,CQ8,CT8,CW8)</f>
        <v>0</v>
      </c>
      <c r="D777" s="60">
        <f t="shared" si="548"/>
        <v>0</v>
      </c>
      <c r="AB777" s="98"/>
      <c r="AC777" s="98"/>
      <c r="AD777" s="98"/>
    </row>
    <row r="778" spans="1:30">
      <c r="A778" s="99"/>
      <c r="B778" s="60" t="str">
        <f t="shared" si="542"/>
        <v>↑先にカタログの種類を選択して下さい。</v>
      </c>
      <c r="C778" s="60">
        <f t="shared" ref="C778:D778" si="549">CHOOSE($B$131,0,E9,H9,K9,N9,Q9,T9,W9,Z9,AC9,AF9,AI9,AL9,AO9,AR9,AU9,AX9,BA9,BD9,BG9,BJ9,BM9,BP9,BS9,BV9,BY9,CB9,CE9,CH9,CK9,CN9,CQ9,CT9,CW9)</f>
        <v>0</v>
      </c>
      <c r="D778" s="60">
        <f t="shared" si="549"/>
        <v>0</v>
      </c>
      <c r="AB778" s="98"/>
      <c r="AC778" s="98"/>
      <c r="AD778" s="98"/>
    </row>
    <row r="779" spans="1:30">
      <c r="A779" s="99"/>
      <c r="B779" s="60" t="str">
        <f t="shared" si="542"/>
        <v>↑先にカタログの種類を選択して下さい。</v>
      </c>
      <c r="C779" s="60">
        <f t="shared" ref="C779:D779" si="550">CHOOSE($B$131,0,E10,H10,K10,N10,Q10,T10,W10,Z10,AC10,AF10,AI10,AL10,AO10,AR10,AU10,AX10,BA10,BD10,BG10,BJ10,BM10,BP10,BS10,BV10,BY10,CB10,CE10,CH10,CK10,CN10,CQ10,CT10,CW10)</f>
        <v>0</v>
      </c>
      <c r="D779" s="60">
        <f t="shared" si="550"/>
        <v>0</v>
      </c>
      <c r="AB779" s="98"/>
      <c r="AC779" s="98"/>
      <c r="AD779" s="98"/>
    </row>
    <row r="780" spans="1:30">
      <c r="A780" s="99"/>
      <c r="B780" s="60" t="str">
        <f t="shared" si="542"/>
        <v>↑先にカタログの種類を選択して下さい。</v>
      </c>
      <c r="C780" s="60">
        <f t="shared" ref="C780:D780" si="551">CHOOSE($B$131,0,E11,H11,K11,N11,Q11,T11,W11,Z11,AC11,AF11,AI11,AL11,AO11,AR11,AU11,AX11,BA11,BD11,BG11,BJ11,BM11,BP11,BS11,BV11,BY11,CB11,CE11,CH11,CK11,CN11,CQ11,CT11,CW11)</f>
        <v>0</v>
      </c>
      <c r="D780" s="60">
        <f t="shared" si="551"/>
        <v>0</v>
      </c>
      <c r="AB780" s="98"/>
      <c r="AC780" s="98"/>
      <c r="AD780" s="98"/>
    </row>
    <row r="781" spans="1:30">
      <c r="A781" s="99"/>
      <c r="B781" s="60" t="str">
        <f t="shared" si="542"/>
        <v>↑先にカタログの種類を選択して下さい。</v>
      </c>
      <c r="C781" s="60">
        <f t="shared" ref="C781:D781" si="552">CHOOSE($B$131,0,E12,H12,K12,N12,Q12,T12,W12,Z12,AC12,AF12,AI12,AL12,AO12,AR12,AU12,AX12,BA12,BD12,BG12,BJ12,BM12,BP12,BS12,BV12,BY12,CB12,CE12,CH12,CK12,CN12,CQ12,CT12,CW12)</f>
        <v>0</v>
      </c>
      <c r="D781" s="60">
        <f t="shared" si="552"/>
        <v>0</v>
      </c>
      <c r="AB781" s="98"/>
      <c r="AC781" s="98"/>
      <c r="AD781" s="98"/>
    </row>
    <row r="782" spans="1:30">
      <c r="A782" s="99"/>
      <c r="B782" s="60" t="str">
        <f t="shared" si="542"/>
        <v>↑先にカタログの種類を選択して下さい。</v>
      </c>
      <c r="C782" s="60">
        <f t="shared" ref="C782:D782" si="553">CHOOSE($B$131,0,E13,H13,K13,N13,Q13,T13,W13,Z13,AC13,AF13,AI13,AL13,AO13,AR13,AU13,AX13,BA13,BD13,BG13,BJ13,BM13,BP13,BS13,BV13,BY13,CB13,CE13,CH13,CK13,CN13,CQ13,CT13,CW13)</f>
        <v>0</v>
      </c>
      <c r="D782" s="60">
        <f t="shared" si="553"/>
        <v>0</v>
      </c>
      <c r="AB782" s="98"/>
      <c r="AC782" s="98"/>
      <c r="AD782" s="98"/>
    </row>
    <row r="783" spans="1:30">
      <c r="A783" s="99"/>
      <c r="B783" s="60" t="str">
        <f t="shared" si="542"/>
        <v>↑先にカタログの種類を選択して下さい。</v>
      </c>
      <c r="C783" s="60">
        <f t="shared" ref="C783:D783" si="554">CHOOSE($B$131,0,E14,H14,K14,N14,Q14,T14,W14,Z14,AC14,AF14,AI14,AL14,AO14,AR14,AU14,AX14,BA14,BD14,BG14,BJ14,BM14,BP14,BS14,BV14,BY14,CB14,CE14,CH14,CK14,CN14,CQ14,CT14,CW14)</f>
        <v>0</v>
      </c>
      <c r="D783" s="60">
        <f t="shared" si="554"/>
        <v>0</v>
      </c>
      <c r="AB783" s="98"/>
      <c r="AC783" s="98"/>
      <c r="AD783" s="98"/>
    </row>
    <row r="784" spans="1:30">
      <c r="A784" s="99"/>
      <c r="B784" s="60" t="str">
        <f t="shared" si="542"/>
        <v>↑先にカタログの種類を選択して下さい。</v>
      </c>
      <c r="C784" s="60">
        <f t="shared" ref="C784:D784" si="555">CHOOSE($B$131,0,E15,H15,K15,N15,Q15,T15,W15,Z15,AC15,AF15,AI15,AL15,AO15,AR15,AU15,AX15,BA15,BD15,BG15,BJ15,BM15,BP15,BS15,BV15,BY15,CB15,CE15,CH15,CK15,CN15,CQ15,CT15,CW15)</f>
        <v>0</v>
      </c>
      <c r="D784" s="60">
        <f t="shared" si="555"/>
        <v>0</v>
      </c>
      <c r="AB784" s="98"/>
      <c r="AC784" s="98"/>
      <c r="AD784" s="98"/>
    </row>
    <row r="785" spans="1:30">
      <c r="A785" s="99"/>
      <c r="B785" s="60" t="str">
        <f t="shared" si="542"/>
        <v>↑先にカタログの種類を選択して下さい。</v>
      </c>
      <c r="C785" s="60">
        <f t="shared" ref="C785:D785" si="556">CHOOSE($B$131,0,E16,H16,K16,N16,Q16,T16,W16,Z16,AC16,AF16,AI16,AL16,AO16,AR16,AU16,AX16,BA16,BD16,BG16,BJ16,BM16,BP16,BS16,BV16,BY16,CB16,CE16,CH16,CK16,CN16,CQ16,CT16,CW16)</f>
        <v>0</v>
      </c>
      <c r="D785" s="60">
        <f t="shared" si="556"/>
        <v>0</v>
      </c>
      <c r="AB785" s="98"/>
      <c r="AC785" s="98"/>
      <c r="AD785" s="98"/>
    </row>
    <row r="786" spans="1:30">
      <c r="A786" s="99"/>
      <c r="B786" s="60" t="str">
        <f t="shared" si="542"/>
        <v>↑先にカタログの種類を選択して下さい。</v>
      </c>
      <c r="C786" s="60">
        <f t="shared" ref="C786:D786" si="557">CHOOSE($B$131,0,E17,H17,K17,N17,Q17,T17,W17,Z17,AC17,AF17,AI17,AL17,AO17,AR17,AU17,AX17,BA17,BD17,BG17,BJ17,BM17,BP17,BS17,BV17,BY17,CB17,CE17,CH17,CK17,CN17,CQ17,CT17,CW17)</f>
        <v>0</v>
      </c>
      <c r="D786" s="60">
        <f t="shared" si="557"/>
        <v>0</v>
      </c>
      <c r="AB786" s="98"/>
      <c r="AC786" s="98"/>
      <c r="AD786" s="98"/>
    </row>
    <row r="787" spans="1:30">
      <c r="A787" s="99"/>
      <c r="B787" s="60" t="str">
        <f t="shared" si="542"/>
        <v>↑先にカタログの種類を選択して下さい。</v>
      </c>
      <c r="C787" s="60">
        <f t="shared" ref="C787:D787" si="558">CHOOSE($B$131,0,E18,H18,K18,N18,Q18,T18,W18,Z18,AC18,AF18,AI18,AL18,AO18,AR18,AU18,AX18,BA18,BD18,BG18,BJ18,BM18,BP18,BS18,BV18,BY18,CB18,CE18,CH18,CK18,CN18,CQ18,CT18,CW18)</f>
        <v>0</v>
      </c>
      <c r="D787" s="60">
        <f t="shared" si="558"/>
        <v>0</v>
      </c>
      <c r="AB787" s="98"/>
      <c r="AC787" s="98"/>
      <c r="AD787" s="98"/>
    </row>
    <row r="788" spans="1:30">
      <c r="A788" s="99"/>
      <c r="B788" s="60" t="str">
        <f t="shared" si="542"/>
        <v>↑先にカタログの種類を選択して下さい。</v>
      </c>
      <c r="C788" s="60">
        <f t="shared" ref="C788:D788" si="559">CHOOSE($B$131,0,E19,H19,K19,N19,Q19,T19,W19,Z19,AC19,AF19,AI19,AL19,AO19,AR19,AU19,AX19,BA19,BD19,BG19,BJ19,BM19,BP19,BS19,BV19,BY19,CB19,CE19,CH19,CK19,CN19,CQ19,CT19,CW19)</f>
        <v>0</v>
      </c>
      <c r="D788" s="60">
        <f t="shared" si="559"/>
        <v>0</v>
      </c>
      <c r="AB788" s="98"/>
      <c r="AC788" s="98"/>
      <c r="AD788" s="98"/>
    </row>
    <row r="789" spans="1:30">
      <c r="A789" s="99"/>
      <c r="B789" s="60" t="str">
        <f t="shared" si="542"/>
        <v>↑先にカタログの種類を選択して下さい。</v>
      </c>
      <c r="C789" s="60">
        <f t="shared" ref="C789:D789" si="560">CHOOSE($B$131,0,E20,H20,K20,N20,Q20,T20,W20,Z20,AC20,AF20,AI20,AL20,AO20,AR20,AU20,AX20,BA20,BD20,BG20,BJ20,BM20,BP20,BS20,BV20,BY20,CB20,CE20,CH20,CK20,CN20,CQ20,CT20,CW20)</f>
        <v>0</v>
      </c>
      <c r="D789" s="60">
        <f t="shared" si="560"/>
        <v>0</v>
      </c>
      <c r="AB789" s="98"/>
      <c r="AC789" s="98"/>
      <c r="AD789" s="98"/>
    </row>
    <row r="790" spans="1:30">
      <c r="A790" s="99"/>
      <c r="B790" s="60" t="str">
        <f t="shared" si="542"/>
        <v>↑先にカタログの種類を選択して下さい。</v>
      </c>
      <c r="C790" s="60">
        <f t="shared" ref="C790:D790" si="561">CHOOSE($B$131,0,E21,H21,K21,N21,Q21,T21,W21,Z21,AC21,AF21,AI21,AL21,AO21,AR21,AU21,AX21,BA21,BD21,BG21,BJ21,BM21,BP21,BS21,BV21,BY21,CB21,CE21,CH21,CK21,CN21,CQ21,CT21,CW21)</f>
        <v>0</v>
      </c>
      <c r="D790" s="60">
        <f t="shared" si="561"/>
        <v>0</v>
      </c>
      <c r="AB790" s="98"/>
      <c r="AC790" s="98"/>
      <c r="AD790" s="98"/>
    </row>
    <row r="791" spans="1:30">
      <c r="A791" s="99"/>
      <c r="B791" s="60" t="str">
        <f t="shared" si="542"/>
        <v>↑先にカタログの種類を選択して下さい。</v>
      </c>
      <c r="C791" s="60">
        <f t="shared" ref="C791:D791" si="562">CHOOSE($B$131,0,E22,H22,K22,N22,Q22,T22,W22,Z22,AC22,AF22,AI22,AL22,AO22,AR22,AU22,AX22,BA22,BD22,BG22,BJ22,BM22,BP22,BS22,BV22,BY22,CB22,CE22,CH22,CK22,CN22,CQ22,CT22,CW22)</f>
        <v>0</v>
      </c>
      <c r="D791" s="60">
        <f t="shared" si="562"/>
        <v>0</v>
      </c>
      <c r="AB791" s="98"/>
      <c r="AC791" s="98"/>
      <c r="AD791" s="98"/>
    </row>
    <row r="792" spans="1:30">
      <c r="A792" s="99"/>
      <c r="B792" s="60" t="str">
        <f t="shared" si="542"/>
        <v>↑先にカタログの種類を選択して下さい。</v>
      </c>
      <c r="C792" s="60">
        <f t="shared" ref="C792:D792" si="563">CHOOSE($B$131,0,E23,H23,K23,N23,Q23,T23,W23,Z23,AC23,AF23,AI23,AL23,AO23,AR23,AU23,AX23,BA23,BD23,BG23,BJ23,BM23,BP23,BS23,BV23,BY23,CB23,CE23,CH23,CK23,CN23,CQ23,CT23,CW23)</f>
        <v>0</v>
      </c>
      <c r="D792" s="60">
        <f t="shared" si="563"/>
        <v>0</v>
      </c>
      <c r="AB792" s="98"/>
      <c r="AC792" s="98"/>
      <c r="AD792" s="98"/>
    </row>
    <row r="793" spans="1:30">
      <c r="A793" s="99"/>
      <c r="B793" s="60" t="str">
        <f t="shared" si="542"/>
        <v>↑先にカタログの種類を選択して下さい。</v>
      </c>
      <c r="C793" s="60">
        <f t="shared" ref="C793:D793" si="564">CHOOSE($B$131,0,E24,H24,K24,N24,Q24,T24,W24,Z24,AC24,AF24,AI24,AL24,AO24,AR24,AU24,AX24,BA24,BD24,BG24,BJ24,BM24,BP24,BS24,BV24,BY24,CB24,CE24,CH24,CK24,CN24,CQ24,CT24,CW24)</f>
        <v>0</v>
      </c>
      <c r="D793" s="60">
        <f t="shared" si="564"/>
        <v>0</v>
      </c>
      <c r="AB793" s="98"/>
      <c r="AC793" s="98"/>
      <c r="AD793" s="98"/>
    </row>
    <row r="794" spans="1:30">
      <c r="A794" s="99"/>
      <c r="B794" s="60" t="str">
        <f t="shared" si="542"/>
        <v>↑先にカタログの種類を選択して下さい。</v>
      </c>
      <c r="C794" s="60">
        <f t="shared" ref="C794:D794" si="565">CHOOSE($B$131,0,E25,H25,K25,N25,Q25,T25,W25,Z25,AC25,AF25,AI25,AL25,AO25,AR25,AU25,AX25,BA25,BD25,BG25,BJ25,BM25,BP25,BS25,BV25,BY25,CB25,CE25,CH25,CK25,CN25,CQ25,CT25,CW25)</f>
        <v>0</v>
      </c>
      <c r="D794" s="60">
        <f t="shared" si="565"/>
        <v>0</v>
      </c>
      <c r="AB794" s="98"/>
      <c r="AC794" s="98"/>
      <c r="AD794" s="98"/>
    </row>
    <row r="795" spans="1:30">
      <c r="A795" s="99"/>
      <c r="B795" s="60" t="str">
        <f t="shared" si="542"/>
        <v>↑先にカタログの種類を選択して下さい。</v>
      </c>
      <c r="C795" s="60">
        <f t="shared" ref="C795:D795" si="566">CHOOSE($B$131,0,E26,H26,K26,N26,Q26,T26,W26,Z26,AC26,AF26,AI26,AL26,AO26,AR26,AU26,AX26,BA26,BD26,BG26,BJ26,BM26,BP26,BS26,BV26,BY26,CB26,CE26,CH26,CK26,CN26,CQ26,CT26,CW26)</f>
        <v>0</v>
      </c>
      <c r="D795" s="60">
        <f t="shared" si="566"/>
        <v>0</v>
      </c>
      <c r="AB795" s="98"/>
      <c r="AC795" s="98"/>
      <c r="AD795" s="98"/>
    </row>
    <row r="796" spans="1:30">
      <c r="A796" s="99"/>
      <c r="B796" s="60" t="str">
        <f t="shared" si="542"/>
        <v>↑先にカタログの種類を選択して下さい。</v>
      </c>
      <c r="C796" s="60">
        <f t="shared" ref="C796:D796" si="567">CHOOSE($B$131,0,E27,H27,K27,N27,Q27,T27,W27,Z27,AC27,AF27,AI27,AL27,AO27,AR27,AU27,AX27,BA27,BD27,BG27,BJ27,BM27,BP27,BS27,BV27,BY27,CB27,CE27,CH27,CK27,CN27,CQ27,CT27,CW27)</f>
        <v>0</v>
      </c>
      <c r="D796" s="60">
        <f t="shared" si="567"/>
        <v>0</v>
      </c>
      <c r="AB796" s="98"/>
      <c r="AC796" s="98"/>
      <c r="AD796" s="98"/>
    </row>
    <row r="797" spans="1:30">
      <c r="A797" s="99"/>
      <c r="B797" s="60" t="str">
        <f t="shared" si="542"/>
        <v>↑先にカタログの種類を選択して下さい。</v>
      </c>
      <c r="C797" s="60">
        <f t="shared" ref="C797:D797" si="568">CHOOSE($B$131,0,E28,H28,K28,N28,Q28,T28,W28,Z28,AC28,AF28,AI28,AL28,AO28,AR28,AU28,AX28,BA28,BD28,BG28,BJ28,BM28,BP28,BS28,BV28,BY28,CB28,CE28,CH28,CK28,CN28,CQ28,CT28,CW28)</f>
        <v>0</v>
      </c>
      <c r="D797" s="60">
        <f t="shared" si="568"/>
        <v>0</v>
      </c>
      <c r="AB797" s="98"/>
      <c r="AC797" s="98"/>
      <c r="AD797" s="98"/>
    </row>
    <row r="798" spans="1:30">
      <c r="A798" s="99"/>
      <c r="B798" s="60" t="str">
        <f t="shared" si="542"/>
        <v>↑先にカタログの種類を選択して下さい。</v>
      </c>
      <c r="C798" s="60">
        <f t="shared" ref="C798:D798" si="569">CHOOSE($B$131,0,E29,H29,K29,N29,Q29,T29,W29,Z29,AC29,AF29,AI29,AL29,AO29,AR29,AU29,AX29,BA29,BD29,BG29,BJ29,BM29,BP29,BS29,BV29,BY29,CB29,CE29,CH29,CK29,CN29,CQ29,CT29,CW29)</f>
        <v>0</v>
      </c>
      <c r="D798" s="60">
        <f t="shared" si="569"/>
        <v>0</v>
      </c>
      <c r="AB798" s="98"/>
      <c r="AC798" s="98"/>
      <c r="AD798" s="98"/>
    </row>
    <row r="799" spans="1:30">
      <c r="A799" s="99"/>
      <c r="B799" s="60"/>
      <c r="C799" s="60"/>
      <c r="D799" s="60"/>
      <c r="AB799" s="98"/>
      <c r="AC799" s="98"/>
      <c r="AD799" s="98"/>
    </row>
    <row r="800" spans="1:30">
      <c r="A800" s="99"/>
      <c r="B800" s="60"/>
      <c r="C800" s="60"/>
      <c r="D800" s="60"/>
      <c r="AB800" s="98"/>
      <c r="AC800" s="98"/>
      <c r="AD800" s="98"/>
    </row>
    <row r="801" spans="1:30">
      <c r="A801" s="99">
        <v>22</v>
      </c>
      <c r="B801" s="60" t="str">
        <f>CHOOSE($B$132,"↑先にカタログの種類を選択して下さい。",D2,G2,J2,M2,P2,S2,V2,Y2,AB2,AE2,AH2,AK2,AN2,AQ2,AT2,AW2,AZ2,BC2,BF2,BI2,BL2,BO2,BR2,BU2,BX2,CA2,CD2,CG2,CJ2,CM2,CP2,CS2,CV2)</f>
        <v>↑先にカタログの種類を選択して下さい。</v>
      </c>
      <c r="C801" s="60">
        <f>CHOOSE($B$132,0,E2,H2,K2,N2,Q2,T2,W2,Z2,AC2,AF2,AI2,AL2,AO2,AR2,AU2,AX2,BA2,BD2,BG2,BJ2,BM2,BP2,BS2,BV2,BY2,CB2,CE2,CH2,CK2,CN2,CQ2,CT2,CW2)</f>
        <v>0</v>
      </c>
      <c r="D801" s="60">
        <f>CHOOSE($B$132,0,F2,I2,L2,O2,R2,U2,X2,AA2,AD2,AG2,AJ2,AM2,AP2,AS2,AV2,AY2,BB2,BE2,BH2,BK2,BN2,BQ2,BT2,BW2,BZ2,CC2,CF2,CI2,CL2,CO2,CR2,CU2,CX2)</f>
        <v>0</v>
      </c>
      <c r="AB801" s="98"/>
      <c r="AC801" s="98"/>
      <c r="AD801" s="98"/>
    </row>
    <row r="802" spans="1:30">
      <c r="A802" s="99"/>
      <c r="B802" s="60" t="str">
        <f t="shared" ref="B802:B828" si="570">CHOOSE($B$132,"↑先にカタログの種類を選択して下さい。",D3,G3,J3,M3,P3,S3,V3,Y3,AB3,AE3,AH3,AK3,AN3,AQ3,AT3,AW3,AZ3,BC3,BF3,BI3,BL3,BO3,BR3,BU3,BX3,CA3,CD3,CG3,CJ3,CM3,CP3,CS3,CV3)</f>
        <v>↑先にカタログの種類を選択して下さい。</v>
      </c>
      <c r="C802" s="60">
        <f t="shared" ref="C802:D802" si="571">CHOOSE($B$132,0,E3,H3,K3,N3,Q3,T3,W3,Z3,AC3,AF3,AI3,AL3,AO3,AR3,AU3,AX3,BA3,BD3,BG3,BJ3,BM3,BP3,BS3,BV3,BY3,CB3,CE3,CH3,CK3,CN3,CQ3,CT3,CW3)</f>
        <v>0</v>
      </c>
      <c r="D802" s="60">
        <f t="shared" si="571"/>
        <v>0</v>
      </c>
      <c r="AB802" s="98"/>
      <c r="AC802" s="98"/>
      <c r="AD802" s="98"/>
    </row>
    <row r="803" spans="1:30">
      <c r="A803" s="99"/>
      <c r="B803" s="60" t="str">
        <f t="shared" si="570"/>
        <v>↑先にカタログの種類を選択して下さい。</v>
      </c>
      <c r="C803" s="60">
        <f t="shared" ref="C803:D803" si="572">CHOOSE($B$132,0,E4,H4,K4,N4,Q4,T4,W4,Z4,AC4,AF4,AI4,AL4,AO4,AR4,AU4,AX4,BA4,BD4,BG4,BJ4,BM4,BP4,BS4,BV4,BY4,CB4,CE4,CH4,CK4,CN4,CQ4,CT4,CW4)</f>
        <v>0</v>
      </c>
      <c r="D803" s="60">
        <f t="shared" si="572"/>
        <v>0</v>
      </c>
      <c r="AB803" s="98"/>
      <c r="AC803" s="98"/>
      <c r="AD803" s="98"/>
    </row>
    <row r="804" spans="1:30">
      <c r="A804" s="99"/>
      <c r="B804" s="60" t="str">
        <f t="shared" si="570"/>
        <v>↑先にカタログの種類を選択して下さい。</v>
      </c>
      <c r="C804" s="60">
        <f t="shared" ref="C804:D804" si="573">CHOOSE($B$132,0,E5,H5,K5,N5,Q5,T5,W5,Z5,AC5,AF5,AI5,AL5,AO5,AR5,AU5,AX5,BA5,BD5,BG5,BJ5,BM5,BP5,BS5,BV5,BY5,CB5,CE5,CH5,CK5,CN5,CQ5,CT5,CW5)</f>
        <v>0</v>
      </c>
      <c r="D804" s="60">
        <f t="shared" si="573"/>
        <v>0</v>
      </c>
      <c r="AB804" s="98"/>
      <c r="AC804" s="98"/>
      <c r="AD804" s="98"/>
    </row>
    <row r="805" spans="1:30">
      <c r="A805" s="99"/>
      <c r="B805" s="60" t="str">
        <f t="shared" si="570"/>
        <v>↑先にカタログの種類を選択して下さい。</v>
      </c>
      <c r="C805" s="60">
        <f t="shared" ref="C805:D805" si="574">CHOOSE($B$132,0,E6,H6,K6,N6,Q6,T6,W6,Z6,AC6,AF6,AI6,AL6,AO6,AR6,AU6,AX6,BA6,BD6,BG6,BJ6,BM6,BP6,BS6,BV6,BY6,CB6,CE6,CH6,CK6,CN6,CQ6,CT6,CW6)</f>
        <v>0</v>
      </c>
      <c r="D805" s="60">
        <f t="shared" si="574"/>
        <v>0</v>
      </c>
      <c r="AB805" s="98"/>
      <c r="AC805" s="98"/>
      <c r="AD805" s="98"/>
    </row>
    <row r="806" spans="1:30">
      <c r="A806" s="99"/>
      <c r="B806" s="60" t="str">
        <f t="shared" si="570"/>
        <v>↑先にカタログの種類を選択して下さい。</v>
      </c>
      <c r="C806" s="60">
        <f t="shared" ref="C806:D806" si="575">CHOOSE($B$132,0,E7,H7,K7,N7,Q7,T7,W7,Z7,AC7,AF7,AI7,AL7,AO7,AR7,AU7,AX7,BA7,BD7,BG7,BJ7,BM7,BP7,BS7,BV7,BY7,CB7,CE7,CH7,CK7,CN7,CQ7,CT7,CW7)</f>
        <v>0</v>
      </c>
      <c r="D806" s="60">
        <f t="shared" si="575"/>
        <v>0</v>
      </c>
      <c r="AB806" s="98"/>
      <c r="AC806" s="98"/>
      <c r="AD806" s="98"/>
    </row>
    <row r="807" spans="1:30">
      <c r="A807" s="99"/>
      <c r="B807" s="60" t="str">
        <f t="shared" si="570"/>
        <v>↑先にカタログの種類を選択して下さい。</v>
      </c>
      <c r="C807" s="60">
        <f t="shared" ref="C807:D807" si="576">CHOOSE($B$132,0,E8,H8,K8,N8,Q8,T8,W8,Z8,AC8,AF8,AI8,AL8,AO8,AR8,AU8,AX8,BA8,BD8,BG8,BJ8,BM8,BP8,BS8,BV8,BY8,CB8,CE8,CH8,CK8,CN8,CQ8,CT8,CW8)</f>
        <v>0</v>
      </c>
      <c r="D807" s="60">
        <f t="shared" si="576"/>
        <v>0</v>
      </c>
      <c r="AB807" s="98"/>
      <c r="AC807" s="98"/>
      <c r="AD807" s="98"/>
    </row>
    <row r="808" spans="1:30">
      <c r="A808" s="99"/>
      <c r="B808" s="60" t="str">
        <f t="shared" si="570"/>
        <v>↑先にカタログの種類を選択して下さい。</v>
      </c>
      <c r="C808" s="60">
        <f t="shared" ref="C808:D808" si="577">CHOOSE($B$132,0,E9,H9,K9,N9,Q9,T9,W9,Z9,AC9,AF9,AI9,AL9,AO9,AR9,AU9,AX9,BA9,BD9,BG9,BJ9,BM9,BP9,BS9,BV9,BY9,CB9,CE9,CH9,CK9,CN9,CQ9,CT9,CW9)</f>
        <v>0</v>
      </c>
      <c r="D808" s="60">
        <f t="shared" si="577"/>
        <v>0</v>
      </c>
      <c r="AB808" s="98"/>
      <c r="AC808" s="98"/>
      <c r="AD808" s="98"/>
    </row>
    <row r="809" spans="1:30">
      <c r="A809" s="99"/>
      <c r="B809" s="60" t="str">
        <f t="shared" si="570"/>
        <v>↑先にカタログの種類を選択して下さい。</v>
      </c>
      <c r="C809" s="60">
        <f t="shared" ref="C809:D809" si="578">CHOOSE($B$132,0,E10,H10,K10,N10,Q10,T10,W10,Z10,AC10,AF10,AI10,AL10,AO10,AR10,AU10,AX10,BA10,BD10,BG10,BJ10,BM10,BP10,BS10,BV10,BY10,CB10,CE10,CH10,CK10,CN10,CQ10,CT10,CW10)</f>
        <v>0</v>
      </c>
      <c r="D809" s="60">
        <f t="shared" si="578"/>
        <v>0</v>
      </c>
      <c r="AB809" s="98"/>
      <c r="AC809" s="98"/>
      <c r="AD809" s="98"/>
    </row>
    <row r="810" spans="1:30">
      <c r="A810" s="99"/>
      <c r="B810" s="60" t="str">
        <f t="shared" si="570"/>
        <v>↑先にカタログの種類を選択して下さい。</v>
      </c>
      <c r="C810" s="60">
        <f t="shared" ref="C810:D810" si="579">CHOOSE($B$132,0,E11,H11,K11,N11,Q11,T11,W11,Z11,AC11,AF11,AI11,AL11,AO11,AR11,AU11,AX11,BA11,BD11,BG11,BJ11,BM11,BP11,BS11,BV11,BY11,CB11,CE11,CH11,CK11,CN11,CQ11,CT11,CW11)</f>
        <v>0</v>
      </c>
      <c r="D810" s="60">
        <f t="shared" si="579"/>
        <v>0</v>
      </c>
      <c r="AB810" s="98"/>
      <c r="AC810" s="98"/>
      <c r="AD810" s="98"/>
    </row>
    <row r="811" spans="1:30">
      <c r="A811" s="99"/>
      <c r="B811" s="60" t="str">
        <f t="shared" si="570"/>
        <v>↑先にカタログの種類を選択して下さい。</v>
      </c>
      <c r="C811" s="60">
        <f t="shared" ref="C811:D811" si="580">CHOOSE($B$132,0,E12,H12,K12,N12,Q12,T12,W12,Z12,AC12,AF12,AI12,AL12,AO12,AR12,AU12,AX12,BA12,BD12,BG12,BJ12,BM12,BP12,BS12,BV12,BY12,CB12,CE12,CH12,CK12,CN12,CQ12,CT12,CW12)</f>
        <v>0</v>
      </c>
      <c r="D811" s="60">
        <f t="shared" si="580"/>
        <v>0</v>
      </c>
      <c r="AB811" s="98"/>
      <c r="AC811" s="98"/>
      <c r="AD811" s="98"/>
    </row>
    <row r="812" spans="1:30">
      <c r="A812" s="99"/>
      <c r="B812" s="60" t="str">
        <f t="shared" si="570"/>
        <v>↑先にカタログの種類を選択して下さい。</v>
      </c>
      <c r="C812" s="60">
        <f t="shared" ref="C812:D812" si="581">CHOOSE($B$132,0,E13,H13,K13,N13,Q13,T13,W13,Z13,AC13,AF13,AI13,AL13,AO13,AR13,AU13,AX13,BA13,BD13,BG13,BJ13,BM13,BP13,BS13,BV13,BY13,CB13,CE13,CH13,CK13,CN13,CQ13,CT13,CW13)</f>
        <v>0</v>
      </c>
      <c r="D812" s="60">
        <f t="shared" si="581"/>
        <v>0</v>
      </c>
      <c r="AB812" s="98"/>
      <c r="AC812" s="98"/>
      <c r="AD812" s="98"/>
    </row>
    <row r="813" spans="1:30">
      <c r="A813" s="99"/>
      <c r="B813" s="60" t="str">
        <f t="shared" si="570"/>
        <v>↑先にカタログの種類を選択して下さい。</v>
      </c>
      <c r="C813" s="60">
        <f t="shared" ref="C813:D813" si="582">CHOOSE($B$132,0,E14,H14,K14,N14,Q14,T14,W14,Z14,AC14,AF14,AI14,AL14,AO14,AR14,AU14,AX14,BA14,BD14,BG14,BJ14,BM14,BP14,BS14,BV14,BY14,CB14,CE14,CH14,CK14,CN14,CQ14,CT14,CW14)</f>
        <v>0</v>
      </c>
      <c r="D813" s="60">
        <f t="shared" si="582"/>
        <v>0</v>
      </c>
      <c r="AB813" s="98"/>
      <c r="AC813" s="98"/>
      <c r="AD813" s="98"/>
    </row>
    <row r="814" spans="1:30">
      <c r="A814" s="99"/>
      <c r="B814" s="60" t="str">
        <f t="shared" si="570"/>
        <v>↑先にカタログの種類を選択して下さい。</v>
      </c>
      <c r="C814" s="60">
        <f t="shared" ref="C814:D814" si="583">CHOOSE($B$132,0,E15,H15,K15,N15,Q15,T15,W15,Z15,AC15,AF15,AI15,AL15,AO15,AR15,AU15,AX15,BA15,BD15,BG15,BJ15,BM15,BP15,BS15,BV15,BY15,CB15,CE15,CH15,CK15,CN15,CQ15,CT15,CW15)</f>
        <v>0</v>
      </c>
      <c r="D814" s="60">
        <f t="shared" si="583"/>
        <v>0</v>
      </c>
      <c r="AB814" s="98"/>
      <c r="AC814" s="98"/>
      <c r="AD814" s="98"/>
    </row>
    <row r="815" spans="1:30">
      <c r="A815" s="99"/>
      <c r="B815" s="60" t="str">
        <f t="shared" si="570"/>
        <v>↑先にカタログの種類を選択して下さい。</v>
      </c>
      <c r="C815" s="60">
        <f t="shared" ref="C815:D815" si="584">CHOOSE($B$132,0,E16,H16,K16,N16,Q16,T16,W16,Z16,AC16,AF16,AI16,AL16,AO16,AR16,AU16,AX16,BA16,BD16,BG16,BJ16,BM16,BP16,BS16,BV16,BY16,CB16,CE16,CH16,CK16,CN16,CQ16,CT16,CW16)</f>
        <v>0</v>
      </c>
      <c r="D815" s="60">
        <f t="shared" si="584"/>
        <v>0</v>
      </c>
      <c r="AB815" s="98"/>
      <c r="AC815" s="98"/>
      <c r="AD815" s="98"/>
    </row>
    <row r="816" spans="1:30">
      <c r="A816" s="99"/>
      <c r="B816" s="60" t="str">
        <f t="shared" si="570"/>
        <v>↑先にカタログの種類を選択して下さい。</v>
      </c>
      <c r="C816" s="60">
        <f t="shared" ref="C816:D816" si="585">CHOOSE($B$132,0,E17,H17,K17,N17,Q17,T17,W17,Z17,AC17,AF17,AI17,AL17,AO17,AR17,AU17,AX17,BA17,BD17,BG17,BJ17,BM17,BP17,BS17,BV17,BY17,CB17,CE17,CH17,CK17,CN17,CQ17,CT17,CW17)</f>
        <v>0</v>
      </c>
      <c r="D816" s="60">
        <f t="shared" si="585"/>
        <v>0</v>
      </c>
      <c r="AB816" s="98"/>
      <c r="AC816" s="98"/>
      <c r="AD816" s="98"/>
    </row>
    <row r="817" spans="1:30">
      <c r="A817" s="99"/>
      <c r="B817" s="60" t="str">
        <f t="shared" si="570"/>
        <v>↑先にカタログの種類を選択して下さい。</v>
      </c>
      <c r="C817" s="60">
        <f t="shared" ref="C817:D817" si="586">CHOOSE($B$132,0,E18,H18,K18,N18,Q18,T18,W18,Z18,AC18,AF18,AI18,AL18,AO18,AR18,AU18,AX18,BA18,BD18,BG18,BJ18,BM18,BP18,BS18,BV18,BY18,CB18,CE18,CH18,CK18,CN18,CQ18,CT18,CW18)</f>
        <v>0</v>
      </c>
      <c r="D817" s="60">
        <f t="shared" si="586"/>
        <v>0</v>
      </c>
      <c r="AB817" s="98"/>
      <c r="AC817" s="98"/>
      <c r="AD817" s="98"/>
    </row>
    <row r="818" spans="1:30">
      <c r="A818" s="99"/>
      <c r="B818" s="60" t="str">
        <f t="shared" si="570"/>
        <v>↑先にカタログの種類を選択して下さい。</v>
      </c>
      <c r="C818" s="60">
        <f t="shared" ref="C818:D818" si="587">CHOOSE($B$132,0,E19,H19,K19,N19,Q19,T19,W19,Z19,AC19,AF19,AI19,AL19,AO19,AR19,AU19,AX19,BA19,BD19,BG19,BJ19,BM19,BP19,BS19,BV19,BY19,CB19,CE19,CH19,CK19,CN19,CQ19,CT19,CW19)</f>
        <v>0</v>
      </c>
      <c r="D818" s="60">
        <f t="shared" si="587"/>
        <v>0</v>
      </c>
      <c r="AB818" s="98"/>
      <c r="AC818" s="98"/>
      <c r="AD818" s="98"/>
    </row>
    <row r="819" spans="1:30">
      <c r="A819" s="99"/>
      <c r="B819" s="60" t="str">
        <f t="shared" si="570"/>
        <v>↑先にカタログの種類を選択して下さい。</v>
      </c>
      <c r="C819" s="60">
        <f t="shared" ref="C819:D819" si="588">CHOOSE($B$132,0,E20,H20,K20,N20,Q20,T20,W20,Z20,AC20,AF20,AI20,AL20,AO20,AR20,AU20,AX20,BA20,BD20,BG20,BJ20,BM20,BP20,BS20,BV20,BY20,CB20,CE20,CH20,CK20,CN20,CQ20,CT20,CW20)</f>
        <v>0</v>
      </c>
      <c r="D819" s="60">
        <f t="shared" si="588"/>
        <v>0</v>
      </c>
      <c r="AB819" s="98"/>
      <c r="AC819" s="98"/>
      <c r="AD819" s="98"/>
    </row>
    <row r="820" spans="1:30">
      <c r="A820" s="99"/>
      <c r="B820" s="60" t="str">
        <f t="shared" si="570"/>
        <v>↑先にカタログの種類を選択して下さい。</v>
      </c>
      <c r="C820" s="60">
        <f t="shared" ref="C820:D820" si="589">CHOOSE($B$132,0,E21,H21,K21,N21,Q21,T21,W21,Z21,AC21,AF21,AI21,AL21,AO21,AR21,AU21,AX21,BA21,BD21,BG21,BJ21,BM21,BP21,BS21,BV21,BY21,CB21,CE21,CH21,CK21,CN21,CQ21,CT21,CW21)</f>
        <v>0</v>
      </c>
      <c r="D820" s="60">
        <f t="shared" si="589"/>
        <v>0</v>
      </c>
      <c r="AB820" s="98"/>
      <c r="AC820" s="98"/>
      <c r="AD820" s="98"/>
    </row>
    <row r="821" spans="1:30">
      <c r="A821" s="99"/>
      <c r="B821" s="60" t="str">
        <f t="shared" si="570"/>
        <v>↑先にカタログの種類を選択して下さい。</v>
      </c>
      <c r="C821" s="60">
        <f t="shared" ref="C821:D821" si="590">CHOOSE($B$132,0,E22,H22,K22,N22,Q22,T22,W22,Z22,AC22,AF22,AI22,AL22,AO22,AR22,AU22,AX22,BA22,BD22,BG22,BJ22,BM22,BP22,BS22,BV22,BY22,CB22,CE22,CH22,CK22,CN22,CQ22,CT22,CW22)</f>
        <v>0</v>
      </c>
      <c r="D821" s="60">
        <f t="shared" si="590"/>
        <v>0</v>
      </c>
      <c r="AB821" s="98"/>
      <c r="AC821" s="98"/>
      <c r="AD821" s="98"/>
    </row>
    <row r="822" spans="1:30">
      <c r="A822" s="99"/>
      <c r="B822" s="60" t="str">
        <f t="shared" si="570"/>
        <v>↑先にカタログの種類を選択して下さい。</v>
      </c>
      <c r="C822" s="60">
        <f t="shared" ref="C822:D822" si="591">CHOOSE($B$132,0,E23,H23,K23,N23,Q23,T23,W23,Z23,AC23,AF23,AI23,AL23,AO23,AR23,AU23,AX23,BA23,BD23,BG23,BJ23,BM23,BP23,BS23,BV23,BY23,CB23,CE23,CH23,CK23,CN23,CQ23,CT23,CW23)</f>
        <v>0</v>
      </c>
      <c r="D822" s="60">
        <f t="shared" si="591"/>
        <v>0</v>
      </c>
      <c r="AB822" s="98"/>
      <c r="AC822" s="98"/>
      <c r="AD822" s="98"/>
    </row>
    <row r="823" spans="1:30">
      <c r="A823" s="99"/>
      <c r="B823" s="60" t="str">
        <f t="shared" si="570"/>
        <v>↑先にカタログの種類を選択して下さい。</v>
      </c>
      <c r="C823" s="60">
        <f t="shared" ref="C823:D823" si="592">CHOOSE($B$132,0,E24,H24,K24,N24,Q24,T24,W24,Z24,AC24,AF24,AI24,AL24,AO24,AR24,AU24,AX24,BA24,BD24,BG24,BJ24,BM24,BP24,BS24,BV24,BY24,CB24,CE24,CH24,CK24,CN24,CQ24,CT24,CW24)</f>
        <v>0</v>
      </c>
      <c r="D823" s="60">
        <f t="shared" si="592"/>
        <v>0</v>
      </c>
      <c r="AB823" s="98"/>
      <c r="AC823" s="98"/>
      <c r="AD823" s="98"/>
    </row>
    <row r="824" spans="1:30">
      <c r="A824" s="99"/>
      <c r="B824" s="60" t="str">
        <f t="shared" si="570"/>
        <v>↑先にカタログの種類を選択して下さい。</v>
      </c>
      <c r="C824" s="60">
        <f t="shared" ref="C824:D824" si="593">CHOOSE($B$132,0,E25,H25,K25,N25,Q25,T25,W25,Z25,AC25,AF25,AI25,AL25,AO25,AR25,AU25,AX25,BA25,BD25,BG25,BJ25,BM25,BP25,BS25,BV25,BY25,CB25,CE25,CH25,CK25,CN25,CQ25,CT25,CW25)</f>
        <v>0</v>
      </c>
      <c r="D824" s="60">
        <f t="shared" si="593"/>
        <v>0</v>
      </c>
      <c r="AB824" s="98"/>
      <c r="AC824" s="98"/>
      <c r="AD824" s="98"/>
    </row>
    <row r="825" spans="1:30">
      <c r="A825" s="99"/>
      <c r="B825" s="60" t="str">
        <f t="shared" si="570"/>
        <v>↑先にカタログの種類を選択して下さい。</v>
      </c>
      <c r="C825" s="60">
        <f t="shared" ref="C825:D825" si="594">CHOOSE($B$132,0,E26,H26,K26,N26,Q26,T26,W26,Z26,AC26,AF26,AI26,AL26,AO26,AR26,AU26,AX26,BA26,BD26,BG26,BJ26,BM26,BP26,BS26,BV26,BY26,CB26,CE26,CH26,CK26,CN26,CQ26,CT26,CW26)</f>
        <v>0</v>
      </c>
      <c r="D825" s="60">
        <f t="shared" si="594"/>
        <v>0</v>
      </c>
      <c r="AB825" s="98"/>
      <c r="AC825" s="98"/>
      <c r="AD825" s="98"/>
    </row>
    <row r="826" spans="1:30">
      <c r="A826" s="99"/>
      <c r="B826" s="60" t="str">
        <f t="shared" si="570"/>
        <v>↑先にカタログの種類を選択して下さい。</v>
      </c>
      <c r="C826" s="60">
        <f t="shared" ref="C826:D826" si="595">CHOOSE($B$132,0,E27,H27,K27,N27,Q27,T27,W27,Z27,AC27,AF27,AI27,AL27,AO27,AR27,AU27,AX27,BA27,BD27,BG27,BJ27,BM27,BP27,BS27,BV27,BY27,CB27,CE27,CH27,CK27,CN27,CQ27,CT27,CW27)</f>
        <v>0</v>
      </c>
      <c r="D826" s="60">
        <f t="shared" si="595"/>
        <v>0</v>
      </c>
      <c r="AB826" s="98"/>
      <c r="AC826" s="98"/>
      <c r="AD826" s="98"/>
    </row>
    <row r="827" spans="1:30">
      <c r="A827" s="99"/>
      <c r="B827" s="60" t="str">
        <f t="shared" si="570"/>
        <v>↑先にカタログの種類を選択して下さい。</v>
      </c>
      <c r="C827" s="60">
        <f t="shared" ref="C827:D827" si="596">CHOOSE($B$132,0,E28,H28,K28,N28,Q28,T28,W28,Z28,AC28,AF28,AI28,AL28,AO28,AR28,AU28,AX28,BA28,BD28,BG28,BJ28,BM28,BP28,BS28,BV28,BY28,CB28,CE28,CH28,CK28,CN28,CQ28,CT28,CW28)</f>
        <v>0</v>
      </c>
      <c r="D827" s="60">
        <f t="shared" si="596"/>
        <v>0</v>
      </c>
      <c r="AB827" s="98"/>
      <c r="AC827" s="98"/>
      <c r="AD827" s="98"/>
    </row>
    <row r="828" spans="1:30">
      <c r="A828" s="99"/>
      <c r="B828" s="60" t="str">
        <f t="shared" si="570"/>
        <v>↑先にカタログの種類を選択して下さい。</v>
      </c>
      <c r="C828" s="60">
        <f t="shared" ref="C828:D828" si="597">CHOOSE($B$132,0,E29,H29,K29,N29,Q29,T29,W29,Z29,AC29,AF29,AI29,AL29,AO29,AR29,AU29,AX29,BA29,BD29,BG29,BJ29,BM29,BP29,BS29,BV29,BY29,CB29,CE29,CH29,CK29,CN29,CQ29,CT29,CW29)</f>
        <v>0</v>
      </c>
      <c r="D828" s="60">
        <f t="shared" si="597"/>
        <v>0</v>
      </c>
      <c r="AB828" s="98"/>
      <c r="AC828" s="98"/>
      <c r="AD828" s="98"/>
    </row>
    <row r="829" spans="1:30">
      <c r="A829" s="99"/>
      <c r="B829" s="60"/>
      <c r="C829" s="60"/>
      <c r="D829" s="60"/>
      <c r="AB829" s="98"/>
      <c r="AC829" s="98"/>
      <c r="AD829" s="98"/>
    </row>
    <row r="830" spans="1:30">
      <c r="A830" s="99"/>
      <c r="B830" s="60"/>
      <c r="C830" s="60"/>
      <c r="D830" s="60"/>
      <c r="AB830" s="98"/>
      <c r="AC830" s="98"/>
      <c r="AD830" s="98"/>
    </row>
    <row r="831" spans="1:30">
      <c r="A831" s="99">
        <v>23</v>
      </c>
      <c r="B831" s="60" t="str">
        <f>CHOOSE($B$133,"↑先にカタログの種類を選択して下さい。",D2,G2,J2,M2,P2,S2,V2,Y2,AB2,AE2,AH2,AK2,AN2,AQ2,AT2,AW2,AZ2,BC2,BF2,BI2,BL2,BO2,BR2,BU2,BX2,CA2,CD2,CG2,CJ2,CM2,CP2,CS2,CV2)</f>
        <v>↑先にカタログの種類を選択して下さい。</v>
      </c>
      <c r="C831" s="60">
        <f>CHOOSE($B$133,0,E2,H2,K2,N2,Q2,T2,W2,Z2,AC2,AF2,AI2,AL2,AO2,AR2,AU2,AX2,BA2,BD2,BG2,BJ2,BM2,BP2,BS2,BV2,BY2,CB2,CE2,CH2,CK2,CN2,CQ2,CT2,CW2)</f>
        <v>0</v>
      </c>
      <c r="D831" s="60">
        <f>CHOOSE($B$133,0,F2,I2,L2,O2,R2,U2,X2,AA2,AD2,AG2,AJ2,AM2,AP2,AS2,AV2,AY2,BB2,BE2,BH2,BK2,BN2,BQ2,BT2,BW2,BZ2,CC2,CF2,CI2,CL2,CO2,CR2,CU2,CX2)</f>
        <v>0</v>
      </c>
      <c r="AB831" s="98"/>
      <c r="AC831" s="98"/>
      <c r="AD831" s="98"/>
    </row>
    <row r="832" spans="1:30">
      <c r="A832" s="99"/>
      <c r="B832" s="60" t="str">
        <f t="shared" ref="B832:B858" si="598">CHOOSE($B$133,"↑先にカタログの種類を選択して下さい。",D3,G3,J3,M3,P3,S3,V3,Y3,AB3,AE3,AH3,AK3,AN3,AQ3,AT3,AW3,AZ3,BC3,BF3,BI3,BL3,BO3,BR3,BU3,BX3,CA3,CD3,CG3,CJ3,CM3,CP3,CS3,CV3)</f>
        <v>↑先にカタログの種類を選択して下さい。</v>
      </c>
      <c r="C832" s="60">
        <f t="shared" ref="C832:D832" si="599">CHOOSE($B$133,0,E3,H3,K3,N3,Q3,T3,W3,Z3,AC3,AF3,AI3,AL3,AO3,AR3,AU3,AX3,BA3,BD3,BG3,BJ3,BM3,BP3,BS3,BV3,BY3,CB3,CE3,CH3,CK3,CN3,CQ3,CT3,CW3)</f>
        <v>0</v>
      </c>
      <c r="D832" s="60">
        <f t="shared" si="599"/>
        <v>0</v>
      </c>
      <c r="AB832" s="98"/>
      <c r="AC832" s="98"/>
      <c r="AD832" s="98"/>
    </row>
    <row r="833" spans="1:30">
      <c r="A833" s="99"/>
      <c r="B833" s="60" t="str">
        <f t="shared" si="598"/>
        <v>↑先にカタログの種類を選択して下さい。</v>
      </c>
      <c r="C833" s="60">
        <f t="shared" ref="C833:D833" si="600">CHOOSE($B$133,0,E4,H4,K4,N4,Q4,T4,W4,Z4,AC4,AF4,AI4,AL4,AO4,AR4,AU4,AX4,BA4,BD4,BG4,BJ4,BM4,BP4,BS4,BV4,BY4,CB4,CE4,CH4,CK4,CN4,CQ4,CT4,CW4)</f>
        <v>0</v>
      </c>
      <c r="D833" s="60">
        <f t="shared" si="600"/>
        <v>0</v>
      </c>
      <c r="AB833" s="98"/>
      <c r="AC833" s="98"/>
      <c r="AD833" s="98"/>
    </row>
    <row r="834" spans="1:30">
      <c r="A834" s="99"/>
      <c r="B834" s="60" t="str">
        <f t="shared" si="598"/>
        <v>↑先にカタログの種類を選択して下さい。</v>
      </c>
      <c r="C834" s="60">
        <f t="shared" ref="C834:D834" si="601">CHOOSE($B$133,0,E5,H5,K5,N5,Q5,T5,W5,Z5,AC5,AF5,AI5,AL5,AO5,AR5,AU5,AX5,BA5,BD5,BG5,BJ5,BM5,BP5,BS5,BV5,BY5,CB5,CE5,CH5,CK5,CN5,CQ5,CT5,CW5)</f>
        <v>0</v>
      </c>
      <c r="D834" s="60">
        <f t="shared" si="601"/>
        <v>0</v>
      </c>
      <c r="AB834" s="98"/>
      <c r="AC834" s="98"/>
      <c r="AD834" s="98"/>
    </row>
    <row r="835" spans="1:30">
      <c r="A835" s="99"/>
      <c r="B835" s="60" t="str">
        <f t="shared" si="598"/>
        <v>↑先にカタログの種類を選択して下さい。</v>
      </c>
      <c r="C835" s="60">
        <f t="shared" ref="C835:D835" si="602">CHOOSE($B$133,0,E6,H6,K6,N6,Q6,T6,W6,Z6,AC6,AF6,AI6,AL6,AO6,AR6,AU6,AX6,BA6,BD6,BG6,BJ6,BM6,BP6,BS6,BV6,BY6,CB6,CE6,CH6,CK6,CN6,CQ6,CT6,CW6)</f>
        <v>0</v>
      </c>
      <c r="D835" s="60">
        <f t="shared" si="602"/>
        <v>0</v>
      </c>
      <c r="AB835" s="98"/>
      <c r="AC835" s="98"/>
      <c r="AD835" s="98"/>
    </row>
    <row r="836" spans="1:30">
      <c r="A836" s="99"/>
      <c r="B836" s="60" t="str">
        <f t="shared" si="598"/>
        <v>↑先にカタログの種類を選択して下さい。</v>
      </c>
      <c r="C836" s="60">
        <f t="shared" ref="C836:D836" si="603">CHOOSE($B$133,0,E7,H7,K7,N7,Q7,T7,W7,Z7,AC7,AF7,AI7,AL7,AO7,AR7,AU7,AX7,BA7,BD7,BG7,BJ7,BM7,BP7,BS7,BV7,BY7,CB7,CE7,CH7,CK7,CN7,CQ7,CT7,CW7)</f>
        <v>0</v>
      </c>
      <c r="D836" s="60">
        <f t="shared" si="603"/>
        <v>0</v>
      </c>
      <c r="AB836" s="98"/>
      <c r="AC836" s="98"/>
      <c r="AD836" s="98"/>
    </row>
    <row r="837" spans="1:30">
      <c r="A837" s="99"/>
      <c r="B837" s="60" t="str">
        <f t="shared" si="598"/>
        <v>↑先にカタログの種類を選択して下さい。</v>
      </c>
      <c r="C837" s="60">
        <f t="shared" ref="C837:D837" si="604">CHOOSE($B$133,0,E8,H8,K8,N8,Q8,T8,W8,Z8,AC8,AF8,AI8,AL8,AO8,AR8,AU8,AX8,BA8,BD8,BG8,BJ8,BM8,BP8,BS8,BV8,BY8,CB8,CE8,CH8,CK8,CN8,CQ8,CT8,CW8)</f>
        <v>0</v>
      </c>
      <c r="D837" s="60">
        <f t="shared" si="604"/>
        <v>0</v>
      </c>
      <c r="AB837" s="98"/>
      <c r="AC837" s="98"/>
      <c r="AD837" s="98"/>
    </row>
    <row r="838" spans="1:30">
      <c r="A838" s="99"/>
      <c r="B838" s="60" t="str">
        <f t="shared" si="598"/>
        <v>↑先にカタログの種類を選択して下さい。</v>
      </c>
      <c r="C838" s="60">
        <f t="shared" ref="C838:D838" si="605">CHOOSE($B$133,0,E9,H9,K9,N9,Q9,T9,W9,Z9,AC9,AF9,AI9,AL9,AO9,AR9,AU9,AX9,BA9,BD9,BG9,BJ9,BM9,BP9,BS9,BV9,BY9,CB9,CE9,CH9,CK9,CN9,CQ9,CT9,CW9)</f>
        <v>0</v>
      </c>
      <c r="D838" s="60">
        <f t="shared" si="605"/>
        <v>0</v>
      </c>
      <c r="AB838" s="98"/>
      <c r="AC838" s="98"/>
      <c r="AD838" s="98"/>
    </row>
    <row r="839" spans="1:30">
      <c r="A839" s="99"/>
      <c r="B839" s="60" t="str">
        <f t="shared" si="598"/>
        <v>↑先にカタログの種類を選択して下さい。</v>
      </c>
      <c r="C839" s="60">
        <f t="shared" ref="C839:D839" si="606">CHOOSE($B$133,0,E10,H10,K10,N10,Q10,T10,W10,Z10,AC10,AF10,AI10,AL10,AO10,AR10,AU10,AX10,BA10,BD10,BG10,BJ10,BM10,BP10,BS10,BV10,BY10,CB10,CE10,CH10,CK10,CN10,CQ10,CT10,CW10)</f>
        <v>0</v>
      </c>
      <c r="D839" s="60">
        <f t="shared" si="606"/>
        <v>0</v>
      </c>
      <c r="AB839" s="98"/>
      <c r="AC839" s="98"/>
      <c r="AD839" s="98"/>
    </row>
    <row r="840" spans="1:30">
      <c r="A840" s="99"/>
      <c r="B840" s="60" t="str">
        <f t="shared" si="598"/>
        <v>↑先にカタログの種類を選択して下さい。</v>
      </c>
      <c r="C840" s="60">
        <f t="shared" ref="C840:D840" si="607">CHOOSE($B$133,0,E11,H11,K11,N11,Q11,T11,W11,Z11,AC11,AF11,AI11,AL11,AO11,AR11,AU11,AX11,BA11,BD11,BG11,BJ11,BM11,BP11,BS11,BV11,BY11,CB11,CE11,CH11,CK11,CN11,CQ11,CT11,CW11)</f>
        <v>0</v>
      </c>
      <c r="D840" s="60">
        <f t="shared" si="607"/>
        <v>0</v>
      </c>
      <c r="AB840" s="98"/>
      <c r="AC840" s="98"/>
      <c r="AD840" s="98"/>
    </row>
    <row r="841" spans="1:30">
      <c r="A841" s="99"/>
      <c r="B841" s="60" t="str">
        <f t="shared" si="598"/>
        <v>↑先にカタログの種類を選択して下さい。</v>
      </c>
      <c r="C841" s="60">
        <f t="shared" ref="C841:D841" si="608">CHOOSE($B$133,0,E12,H12,K12,N12,Q12,T12,W12,Z12,AC12,AF12,AI12,AL12,AO12,AR12,AU12,AX12,BA12,BD12,BG12,BJ12,BM12,BP12,BS12,BV12,BY12,CB12,CE12,CH12,CK12,CN12,CQ12,CT12,CW12)</f>
        <v>0</v>
      </c>
      <c r="D841" s="60">
        <f t="shared" si="608"/>
        <v>0</v>
      </c>
      <c r="AB841" s="98"/>
      <c r="AC841" s="98"/>
      <c r="AD841" s="98"/>
    </row>
    <row r="842" spans="1:30">
      <c r="A842" s="99"/>
      <c r="B842" s="60" t="str">
        <f t="shared" si="598"/>
        <v>↑先にカタログの種類を選択して下さい。</v>
      </c>
      <c r="C842" s="60">
        <f t="shared" ref="C842:D842" si="609">CHOOSE($B$133,0,E13,H13,K13,N13,Q13,T13,W13,Z13,AC13,AF13,AI13,AL13,AO13,AR13,AU13,AX13,BA13,BD13,BG13,BJ13,BM13,BP13,BS13,BV13,BY13,CB13,CE13,CH13,CK13,CN13,CQ13,CT13,CW13)</f>
        <v>0</v>
      </c>
      <c r="D842" s="60">
        <f t="shared" si="609"/>
        <v>0</v>
      </c>
      <c r="AB842" s="98"/>
      <c r="AC842" s="98"/>
      <c r="AD842" s="98"/>
    </row>
    <row r="843" spans="1:30">
      <c r="A843" s="99"/>
      <c r="B843" s="60" t="str">
        <f t="shared" si="598"/>
        <v>↑先にカタログの種類を選択して下さい。</v>
      </c>
      <c r="C843" s="60">
        <f t="shared" ref="C843:D843" si="610">CHOOSE($B$133,0,E14,H14,K14,N14,Q14,T14,W14,Z14,AC14,AF14,AI14,AL14,AO14,AR14,AU14,AX14,BA14,BD14,BG14,BJ14,BM14,BP14,BS14,BV14,BY14,CB14,CE14,CH14,CK14,CN14,CQ14,CT14,CW14)</f>
        <v>0</v>
      </c>
      <c r="D843" s="60">
        <f t="shared" si="610"/>
        <v>0</v>
      </c>
      <c r="AB843" s="98"/>
      <c r="AC843" s="98"/>
      <c r="AD843" s="98"/>
    </row>
    <row r="844" spans="1:30">
      <c r="A844" s="99"/>
      <c r="B844" s="60" t="str">
        <f t="shared" si="598"/>
        <v>↑先にカタログの種類を選択して下さい。</v>
      </c>
      <c r="C844" s="60">
        <f t="shared" ref="C844:D844" si="611">CHOOSE($B$133,0,E15,H15,K15,N15,Q15,T15,W15,Z15,AC15,AF15,AI15,AL15,AO15,AR15,AU15,AX15,BA15,BD15,BG15,BJ15,BM15,BP15,BS15,BV15,BY15,CB15,CE15,CH15,CK15,CN15,CQ15,CT15,CW15)</f>
        <v>0</v>
      </c>
      <c r="D844" s="60">
        <f t="shared" si="611"/>
        <v>0</v>
      </c>
      <c r="AB844" s="98"/>
      <c r="AC844" s="98"/>
      <c r="AD844" s="98"/>
    </row>
    <row r="845" spans="1:30">
      <c r="A845" s="99"/>
      <c r="B845" s="60" t="str">
        <f t="shared" si="598"/>
        <v>↑先にカタログの種類を選択して下さい。</v>
      </c>
      <c r="C845" s="60">
        <f t="shared" ref="C845:D845" si="612">CHOOSE($B$133,0,E16,H16,K16,N16,Q16,T16,W16,Z16,AC16,AF16,AI16,AL16,AO16,AR16,AU16,AX16,BA16,BD16,BG16,BJ16,BM16,BP16,BS16,BV16,BY16,CB16,CE16,CH16,CK16,CN16,CQ16,CT16,CW16)</f>
        <v>0</v>
      </c>
      <c r="D845" s="60">
        <f t="shared" si="612"/>
        <v>0</v>
      </c>
      <c r="AB845" s="98"/>
      <c r="AC845" s="98"/>
      <c r="AD845" s="98"/>
    </row>
    <row r="846" spans="1:30">
      <c r="A846" s="99"/>
      <c r="B846" s="60" t="str">
        <f t="shared" si="598"/>
        <v>↑先にカタログの種類を選択して下さい。</v>
      </c>
      <c r="C846" s="60">
        <f t="shared" ref="C846:D846" si="613">CHOOSE($B$133,0,E17,H17,K17,N17,Q17,T17,W17,Z17,AC17,AF17,AI17,AL17,AO17,AR17,AU17,AX17,BA17,BD17,BG17,BJ17,BM17,BP17,BS17,BV17,BY17,CB17,CE17,CH17,CK17,CN17,CQ17,CT17,CW17)</f>
        <v>0</v>
      </c>
      <c r="D846" s="60">
        <f t="shared" si="613"/>
        <v>0</v>
      </c>
      <c r="AB846" s="98"/>
      <c r="AC846" s="98"/>
      <c r="AD846" s="98"/>
    </row>
    <row r="847" spans="1:30">
      <c r="A847" s="99"/>
      <c r="B847" s="60" t="str">
        <f t="shared" si="598"/>
        <v>↑先にカタログの種類を選択して下さい。</v>
      </c>
      <c r="C847" s="60">
        <f t="shared" ref="C847:D847" si="614">CHOOSE($B$133,0,E18,H18,K18,N18,Q18,T18,W18,Z18,AC18,AF18,AI18,AL18,AO18,AR18,AU18,AX18,BA18,BD18,BG18,BJ18,BM18,BP18,BS18,BV18,BY18,CB18,CE18,CH18,CK18,CN18,CQ18,CT18,CW18)</f>
        <v>0</v>
      </c>
      <c r="D847" s="60">
        <f t="shared" si="614"/>
        <v>0</v>
      </c>
      <c r="AB847" s="98"/>
      <c r="AC847" s="98"/>
      <c r="AD847" s="98"/>
    </row>
    <row r="848" spans="1:30">
      <c r="A848" s="99"/>
      <c r="B848" s="60" t="str">
        <f t="shared" si="598"/>
        <v>↑先にカタログの種類を選択して下さい。</v>
      </c>
      <c r="C848" s="60">
        <f t="shared" ref="C848:D848" si="615">CHOOSE($B$133,0,E19,H19,K19,N19,Q19,T19,W19,Z19,AC19,AF19,AI19,AL19,AO19,AR19,AU19,AX19,BA19,BD19,BG19,BJ19,BM19,BP19,BS19,BV19,BY19,CB19,CE19,CH19,CK19,CN19,CQ19,CT19,CW19)</f>
        <v>0</v>
      </c>
      <c r="D848" s="60">
        <f t="shared" si="615"/>
        <v>0</v>
      </c>
      <c r="AB848" s="98"/>
      <c r="AC848" s="98"/>
      <c r="AD848" s="98"/>
    </row>
    <row r="849" spans="1:30">
      <c r="A849" s="99"/>
      <c r="B849" s="60" t="str">
        <f t="shared" si="598"/>
        <v>↑先にカタログの種類を選択して下さい。</v>
      </c>
      <c r="C849" s="60">
        <f t="shared" ref="C849:D849" si="616">CHOOSE($B$133,0,E20,H20,K20,N20,Q20,T20,W20,Z20,AC20,AF20,AI20,AL20,AO20,AR20,AU20,AX20,BA20,BD20,BG20,BJ20,BM20,BP20,BS20,BV20,BY20,CB20,CE20,CH20,CK20,CN20,CQ20,CT20,CW20)</f>
        <v>0</v>
      </c>
      <c r="D849" s="60">
        <f t="shared" si="616"/>
        <v>0</v>
      </c>
      <c r="AB849" s="98"/>
      <c r="AC849" s="98"/>
      <c r="AD849" s="98"/>
    </row>
    <row r="850" spans="1:30">
      <c r="A850" s="99"/>
      <c r="B850" s="60" t="str">
        <f t="shared" si="598"/>
        <v>↑先にカタログの種類を選択して下さい。</v>
      </c>
      <c r="C850" s="60">
        <f t="shared" ref="C850:D850" si="617">CHOOSE($B$133,0,E21,H21,K21,N21,Q21,T21,W21,Z21,AC21,AF21,AI21,AL21,AO21,AR21,AU21,AX21,BA21,BD21,BG21,BJ21,BM21,BP21,BS21,BV21,BY21,CB21,CE21,CH21,CK21,CN21,CQ21,CT21,CW21)</f>
        <v>0</v>
      </c>
      <c r="D850" s="60">
        <f t="shared" si="617"/>
        <v>0</v>
      </c>
      <c r="AB850" s="98"/>
      <c r="AC850" s="98"/>
      <c r="AD850" s="98"/>
    </row>
    <row r="851" spans="1:30">
      <c r="A851" s="99"/>
      <c r="B851" s="60" t="str">
        <f t="shared" si="598"/>
        <v>↑先にカタログの種類を選択して下さい。</v>
      </c>
      <c r="C851" s="60">
        <f t="shared" ref="C851:D851" si="618">CHOOSE($B$133,0,E22,H22,K22,N22,Q22,T22,W22,Z22,AC22,AF22,AI22,AL22,AO22,AR22,AU22,AX22,BA22,BD22,BG22,BJ22,BM22,BP22,BS22,BV22,BY22,CB22,CE22,CH22,CK22,CN22,CQ22,CT22,CW22)</f>
        <v>0</v>
      </c>
      <c r="D851" s="60">
        <f t="shared" si="618"/>
        <v>0</v>
      </c>
      <c r="AB851" s="98"/>
      <c r="AC851" s="98"/>
      <c r="AD851" s="98"/>
    </row>
    <row r="852" spans="1:30">
      <c r="A852" s="99"/>
      <c r="B852" s="60" t="str">
        <f t="shared" si="598"/>
        <v>↑先にカタログの種類を選択して下さい。</v>
      </c>
      <c r="C852" s="60">
        <f t="shared" ref="C852:D852" si="619">CHOOSE($B$133,0,E23,H23,K23,N23,Q23,T23,W23,Z23,AC23,AF23,AI23,AL23,AO23,AR23,AU23,AX23,BA23,BD23,BG23,BJ23,BM23,BP23,BS23,BV23,BY23,CB23,CE23,CH23,CK23,CN23,CQ23,CT23,CW23)</f>
        <v>0</v>
      </c>
      <c r="D852" s="60">
        <f t="shared" si="619"/>
        <v>0</v>
      </c>
      <c r="AB852" s="98"/>
      <c r="AC852" s="98"/>
      <c r="AD852" s="98"/>
    </row>
    <row r="853" spans="1:30">
      <c r="A853" s="99"/>
      <c r="B853" s="60" t="str">
        <f t="shared" si="598"/>
        <v>↑先にカタログの種類を選択して下さい。</v>
      </c>
      <c r="C853" s="60">
        <f t="shared" ref="C853:D853" si="620">CHOOSE($B$133,0,E24,H24,K24,N24,Q24,T24,W24,Z24,AC24,AF24,AI24,AL24,AO24,AR24,AU24,AX24,BA24,BD24,BG24,BJ24,BM24,BP24,BS24,BV24,BY24,CB24,CE24,CH24,CK24,CN24,CQ24,CT24,CW24)</f>
        <v>0</v>
      </c>
      <c r="D853" s="60">
        <f t="shared" si="620"/>
        <v>0</v>
      </c>
      <c r="AB853" s="98"/>
      <c r="AC853" s="98"/>
      <c r="AD853" s="98"/>
    </row>
    <row r="854" spans="1:30">
      <c r="A854" s="99"/>
      <c r="B854" s="60" t="str">
        <f t="shared" si="598"/>
        <v>↑先にカタログの種類を選択して下さい。</v>
      </c>
      <c r="C854" s="60">
        <f t="shared" ref="C854:D854" si="621">CHOOSE($B$133,0,E25,H25,K25,N25,Q25,T25,W25,Z25,AC25,AF25,AI25,AL25,AO25,AR25,AU25,AX25,BA25,BD25,BG25,BJ25,BM25,BP25,BS25,BV25,BY25,CB25,CE25,CH25,CK25,CN25,CQ25,CT25,CW25)</f>
        <v>0</v>
      </c>
      <c r="D854" s="60">
        <f t="shared" si="621"/>
        <v>0</v>
      </c>
      <c r="AB854" s="98"/>
      <c r="AC854" s="98"/>
      <c r="AD854" s="98"/>
    </row>
    <row r="855" spans="1:30">
      <c r="A855" s="99"/>
      <c r="B855" s="60" t="str">
        <f t="shared" si="598"/>
        <v>↑先にカタログの種類を選択して下さい。</v>
      </c>
      <c r="C855" s="60">
        <f t="shared" ref="C855:D855" si="622">CHOOSE($B$133,0,E26,H26,K26,N26,Q26,T26,W26,Z26,AC26,AF26,AI26,AL26,AO26,AR26,AU26,AX26,BA26,BD26,BG26,BJ26,BM26,BP26,BS26,BV26,BY26,CB26,CE26,CH26,CK26,CN26,CQ26,CT26,CW26)</f>
        <v>0</v>
      </c>
      <c r="D855" s="60">
        <f t="shared" si="622"/>
        <v>0</v>
      </c>
      <c r="AB855" s="98"/>
      <c r="AC855" s="98"/>
      <c r="AD855" s="98"/>
    </row>
    <row r="856" spans="1:30">
      <c r="A856" s="99"/>
      <c r="B856" s="60" t="str">
        <f t="shared" si="598"/>
        <v>↑先にカタログの種類を選択して下さい。</v>
      </c>
      <c r="C856" s="60">
        <f t="shared" ref="C856:D856" si="623">CHOOSE($B$133,0,E27,H27,K27,N27,Q27,T27,W27,Z27,AC27,AF27,AI27,AL27,AO27,AR27,AU27,AX27,BA27,BD27,BG27,BJ27,BM27,BP27,BS27,BV27,BY27,CB27,CE27,CH27,CK27,CN27,CQ27,CT27,CW27)</f>
        <v>0</v>
      </c>
      <c r="D856" s="60">
        <f t="shared" si="623"/>
        <v>0</v>
      </c>
      <c r="AB856" s="98"/>
      <c r="AC856" s="98"/>
      <c r="AD856" s="98"/>
    </row>
    <row r="857" spans="1:30">
      <c r="A857" s="99"/>
      <c r="B857" s="60" t="str">
        <f t="shared" si="598"/>
        <v>↑先にカタログの種類を選択して下さい。</v>
      </c>
      <c r="C857" s="60">
        <f t="shared" ref="C857:D857" si="624">CHOOSE($B$133,0,E28,H28,K28,N28,Q28,T28,W28,Z28,AC28,AF28,AI28,AL28,AO28,AR28,AU28,AX28,BA28,BD28,BG28,BJ28,BM28,BP28,BS28,BV28,BY28,CB28,CE28,CH28,CK28,CN28,CQ28,CT28,CW28)</f>
        <v>0</v>
      </c>
      <c r="D857" s="60">
        <f t="shared" si="624"/>
        <v>0</v>
      </c>
      <c r="AB857" s="98"/>
      <c r="AC857" s="98"/>
      <c r="AD857" s="98"/>
    </row>
    <row r="858" spans="1:30">
      <c r="A858" s="99"/>
      <c r="B858" s="60" t="str">
        <f t="shared" si="598"/>
        <v>↑先にカタログの種類を選択して下さい。</v>
      </c>
      <c r="C858" s="60">
        <f t="shared" ref="C858:D858" si="625">CHOOSE($B$133,0,E29,H29,K29,N29,Q29,T29,W29,Z29,AC29,AF29,AI29,AL29,AO29,AR29,AU29,AX29,BA29,BD29,BG29,BJ29,BM29,BP29,BS29,BV29,BY29,CB29,CE29,CH29,CK29,CN29,CQ29,CT29,CW29)</f>
        <v>0</v>
      </c>
      <c r="D858" s="60">
        <f t="shared" si="625"/>
        <v>0</v>
      </c>
      <c r="AB858" s="98"/>
      <c r="AC858" s="98"/>
      <c r="AD858" s="98"/>
    </row>
    <row r="859" spans="1:30">
      <c r="A859" s="99"/>
      <c r="B859" s="60"/>
      <c r="C859" s="60"/>
      <c r="D859" s="60"/>
      <c r="AB859" s="98"/>
      <c r="AC859" s="98"/>
      <c r="AD859" s="98"/>
    </row>
    <row r="860" spans="1:30">
      <c r="A860" s="99"/>
      <c r="B860" s="60"/>
      <c r="C860" s="60"/>
      <c r="D860" s="60"/>
      <c r="AB860" s="98"/>
      <c r="AC860" s="98"/>
      <c r="AD860" s="98"/>
    </row>
    <row r="861" spans="1:30">
      <c r="A861" s="99">
        <v>24</v>
      </c>
      <c r="B861" s="60" t="str">
        <f>CHOOSE($B$134,"↑先にカタログの種類を選択して下さい。",D2,G2,J2,M2,P2,S2,V2,Y2,AB2,AE2,AH2,AK2,AN2,AQ2,AT2,AW2,AZ2,BC2,BF2,BI2,BL2,BO2,BR2,BU2,BX2,CA2,CD2,CG2,CJ2,CM2,CP2,CS2,CV2)</f>
        <v>↑先にカタログの種類を選択して下さい。</v>
      </c>
      <c r="C861" s="60">
        <f>CHOOSE($B$134,0,E2,H2,K2,N2,Q2,T2,W2,Z2,AC2,AF2,AI2,AL2,AO2,AR2,AU2,AX2,BA2,BD2,BG2,BJ2,BM2,BP2,BS2,BV2,BY2,CB2,CE2,CH2,CK2,CN2,CQ2,CT2,CW2)</f>
        <v>0</v>
      </c>
      <c r="D861" s="60">
        <f>CHOOSE($B$134,0,F2,I2,L2,O2,R2,U2,X2,AA2,AD2,AG2,AJ2,AM2,AP2,AS2,AV2,AY2,BB2,BE2,BH2,BK2,BN2,BQ2,BT2,BW2,BZ2,CC2,CF2,CI2,CL2,CO2,CR2,CU2,CX2)</f>
        <v>0</v>
      </c>
      <c r="AB861" s="98"/>
      <c r="AC861" s="98"/>
      <c r="AD861" s="98"/>
    </row>
    <row r="862" spans="1:30">
      <c r="A862" s="99"/>
      <c r="B862" s="60" t="str">
        <f t="shared" ref="B862:B888" si="626">CHOOSE($B$134,"↑先にカタログの種類を選択して下さい。",D3,G3,J3,M3,P3,S3,V3,Y3,AB3,AE3,AH3,AK3,AN3,AQ3,AT3,AW3,AZ3,BC3,BF3,BI3,BL3,BO3,BR3,BU3,BX3,CA3,CD3,CG3,CJ3,CM3,CP3,CS3,CV3)</f>
        <v>↑先にカタログの種類を選択して下さい。</v>
      </c>
      <c r="C862" s="60">
        <f t="shared" ref="C862:D862" si="627">CHOOSE($B$134,0,E3,H3,K3,N3,Q3,T3,W3,Z3,AC3,AF3,AI3,AL3,AO3,AR3,AU3,AX3,BA3,BD3,BG3,BJ3,BM3,BP3,BS3,BV3,BY3,CB3,CE3,CH3,CK3,CN3,CQ3,CT3,CW3)</f>
        <v>0</v>
      </c>
      <c r="D862" s="60">
        <f t="shared" si="627"/>
        <v>0</v>
      </c>
      <c r="AB862" s="98"/>
      <c r="AC862" s="98"/>
      <c r="AD862" s="98"/>
    </row>
    <row r="863" spans="1:30">
      <c r="A863" s="99"/>
      <c r="B863" s="60" t="str">
        <f t="shared" si="626"/>
        <v>↑先にカタログの種類を選択して下さい。</v>
      </c>
      <c r="C863" s="60">
        <f t="shared" ref="C863:D863" si="628">CHOOSE($B$134,0,E4,H4,K4,N4,Q4,T4,W4,Z4,AC4,AF4,AI4,AL4,AO4,AR4,AU4,AX4,BA4,BD4,BG4,BJ4,BM4,BP4,BS4,BV4,BY4,CB4,CE4,CH4,CK4,CN4,CQ4,CT4,CW4)</f>
        <v>0</v>
      </c>
      <c r="D863" s="60">
        <f t="shared" si="628"/>
        <v>0</v>
      </c>
      <c r="AB863" s="98"/>
      <c r="AC863" s="98"/>
      <c r="AD863" s="98"/>
    </row>
    <row r="864" spans="1:30">
      <c r="A864" s="99"/>
      <c r="B864" s="60" t="str">
        <f t="shared" si="626"/>
        <v>↑先にカタログの種類を選択して下さい。</v>
      </c>
      <c r="C864" s="60">
        <f t="shared" ref="C864:D864" si="629">CHOOSE($B$134,0,E5,H5,K5,N5,Q5,T5,W5,Z5,AC5,AF5,AI5,AL5,AO5,AR5,AU5,AX5,BA5,BD5,BG5,BJ5,BM5,BP5,BS5,BV5,BY5,CB5,CE5,CH5,CK5,CN5,CQ5,CT5,CW5)</f>
        <v>0</v>
      </c>
      <c r="D864" s="60">
        <f t="shared" si="629"/>
        <v>0</v>
      </c>
      <c r="AB864" s="98"/>
      <c r="AC864" s="98"/>
      <c r="AD864" s="98"/>
    </row>
    <row r="865" spans="1:30">
      <c r="A865" s="99"/>
      <c r="B865" s="60" t="str">
        <f t="shared" si="626"/>
        <v>↑先にカタログの種類を選択して下さい。</v>
      </c>
      <c r="C865" s="60">
        <f t="shared" ref="C865:D865" si="630">CHOOSE($B$134,0,E6,H6,K6,N6,Q6,T6,W6,Z6,AC6,AF6,AI6,AL6,AO6,AR6,AU6,AX6,BA6,BD6,BG6,BJ6,BM6,BP6,BS6,BV6,BY6,CB6,CE6,CH6,CK6,CN6,CQ6,CT6,CW6)</f>
        <v>0</v>
      </c>
      <c r="D865" s="60">
        <f t="shared" si="630"/>
        <v>0</v>
      </c>
      <c r="AB865" s="98"/>
      <c r="AC865" s="98"/>
      <c r="AD865" s="98"/>
    </row>
    <row r="866" spans="1:30">
      <c r="A866" s="99"/>
      <c r="B866" s="60" t="str">
        <f t="shared" si="626"/>
        <v>↑先にカタログの種類を選択して下さい。</v>
      </c>
      <c r="C866" s="60">
        <f t="shared" ref="C866:D866" si="631">CHOOSE($B$134,0,E7,H7,K7,N7,Q7,T7,W7,Z7,AC7,AF7,AI7,AL7,AO7,AR7,AU7,AX7,BA7,BD7,BG7,BJ7,BM7,BP7,BS7,BV7,BY7,CB7,CE7,CH7,CK7,CN7,CQ7,CT7,CW7)</f>
        <v>0</v>
      </c>
      <c r="D866" s="60">
        <f t="shared" si="631"/>
        <v>0</v>
      </c>
      <c r="AB866" s="98"/>
      <c r="AC866" s="98"/>
      <c r="AD866" s="98"/>
    </row>
    <row r="867" spans="1:30">
      <c r="A867" s="99"/>
      <c r="B867" s="60" t="str">
        <f t="shared" si="626"/>
        <v>↑先にカタログの種類を選択して下さい。</v>
      </c>
      <c r="C867" s="60">
        <f t="shared" ref="C867:D867" si="632">CHOOSE($B$134,0,E8,H8,K8,N8,Q8,T8,W8,Z8,AC8,AF8,AI8,AL8,AO8,AR8,AU8,AX8,BA8,BD8,BG8,BJ8,BM8,BP8,BS8,BV8,BY8,CB8,CE8,CH8,CK8,CN8,CQ8,CT8,CW8)</f>
        <v>0</v>
      </c>
      <c r="D867" s="60">
        <f t="shared" si="632"/>
        <v>0</v>
      </c>
      <c r="AB867" s="98"/>
      <c r="AC867" s="98"/>
      <c r="AD867" s="98"/>
    </row>
    <row r="868" spans="1:30">
      <c r="A868" s="99"/>
      <c r="B868" s="60" t="str">
        <f t="shared" si="626"/>
        <v>↑先にカタログの種類を選択して下さい。</v>
      </c>
      <c r="C868" s="60">
        <f t="shared" ref="C868:D868" si="633">CHOOSE($B$134,0,E9,H9,K9,N9,Q9,T9,W9,Z9,AC9,AF9,AI9,AL9,AO9,AR9,AU9,AX9,BA9,BD9,BG9,BJ9,BM9,BP9,BS9,BV9,BY9,CB9,CE9,CH9,CK9,CN9,CQ9,CT9,CW9)</f>
        <v>0</v>
      </c>
      <c r="D868" s="60">
        <f t="shared" si="633"/>
        <v>0</v>
      </c>
      <c r="AB868" s="98"/>
      <c r="AC868" s="98"/>
      <c r="AD868" s="98"/>
    </row>
    <row r="869" spans="1:30">
      <c r="A869" s="99"/>
      <c r="B869" s="60" t="str">
        <f t="shared" si="626"/>
        <v>↑先にカタログの種類を選択して下さい。</v>
      </c>
      <c r="C869" s="60">
        <f t="shared" ref="C869:D869" si="634">CHOOSE($B$134,0,E10,H10,K10,N10,Q10,T10,W10,Z10,AC10,AF10,AI10,AL10,AO10,AR10,AU10,AX10,BA10,BD10,BG10,BJ10,BM10,BP10,BS10,BV10,BY10,CB10,CE10,CH10,CK10,CN10,CQ10,CT10,CW10)</f>
        <v>0</v>
      </c>
      <c r="D869" s="60">
        <f t="shared" si="634"/>
        <v>0</v>
      </c>
      <c r="AB869" s="98"/>
      <c r="AC869" s="98"/>
      <c r="AD869" s="98"/>
    </row>
    <row r="870" spans="1:30">
      <c r="A870" s="99"/>
      <c r="B870" s="60" t="str">
        <f t="shared" si="626"/>
        <v>↑先にカタログの種類を選択して下さい。</v>
      </c>
      <c r="C870" s="60">
        <f t="shared" ref="C870:D870" si="635">CHOOSE($B$134,0,E11,H11,K11,N11,Q11,T11,W11,Z11,AC11,AF11,AI11,AL11,AO11,AR11,AU11,AX11,BA11,BD11,BG11,BJ11,BM11,BP11,BS11,BV11,BY11,CB11,CE11,CH11,CK11,CN11,CQ11,CT11,CW11)</f>
        <v>0</v>
      </c>
      <c r="D870" s="60">
        <f t="shared" si="635"/>
        <v>0</v>
      </c>
      <c r="AB870" s="98"/>
      <c r="AC870" s="98"/>
      <c r="AD870" s="98"/>
    </row>
    <row r="871" spans="1:30">
      <c r="A871" s="99"/>
      <c r="B871" s="60" t="str">
        <f t="shared" si="626"/>
        <v>↑先にカタログの種類を選択して下さい。</v>
      </c>
      <c r="C871" s="60">
        <f t="shared" ref="C871:D871" si="636">CHOOSE($B$134,0,E12,H12,K12,N12,Q12,T12,W12,Z12,AC12,AF12,AI12,AL12,AO12,AR12,AU12,AX12,BA12,BD12,BG12,BJ12,BM12,BP12,BS12,BV12,BY12,CB12,CE12,CH12,CK12,CN12,CQ12,CT12,CW12)</f>
        <v>0</v>
      </c>
      <c r="D871" s="60">
        <f t="shared" si="636"/>
        <v>0</v>
      </c>
      <c r="AB871" s="98"/>
      <c r="AC871" s="98"/>
      <c r="AD871" s="98"/>
    </row>
    <row r="872" spans="1:30">
      <c r="A872" s="99"/>
      <c r="B872" s="60" t="str">
        <f t="shared" si="626"/>
        <v>↑先にカタログの種類を選択して下さい。</v>
      </c>
      <c r="C872" s="60">
        <f t="shared" ref="C872:D872" si="637">CHOOSE($B$134,0,E13,H13,K13,N13,Q13,T13,W13,Z13,AC13,AF13,AI13,AL13,AO13,AR13,AU13,AX13,BA13,BD13,BG13,BJ13,BM13,BP13,BS13,BV13,BY13,CB13,CE13,CH13,CK13,CN13,CQ13,CT13,CW13)</f>
        <v>0</v>
      </c>
      <c r="D872" s="60">
        <f t="shared" si="637"/>
        <v>0</v>
      </c>
      <c r="AB872" s="98"/>
      <c r="AC872" s="98"/>
      <c r="AD872" s="98"/>
    </row>
    <row r="873" spans="1:30">
      <c r="A873" s="99"/>
      <c r="B873" s="60" t="str">
        <f t="shared" si="626"/>
        <v>↑先にカタログの種類を選択して下さい。</v>
      </c>
      <c r="C873" s="60">
        <f t="shared" ref="C873:D873" si="638">CHOOSE($B$134,0,E14,H14,K14,N14,Q14,T14,W14,Z14,AC14,AF14,AI14,AL14,AO14,AR14,AU14,AX14,BA14,BD14,BG14,BJ14,BM14,BP14,BS14,BV14,BY14,CB14,CE14,CH14,CK14,CN14,CQ14,CT14,CW14)</f>
        <v>0</v>
      </c>
      <c r="D873" s="60">
        <f t="shared" si="638"/>
        <v>0</v>
      </c>
      <c r="AB873" s="98"/>
      <c r="AC873" s="98"/>
      <c r="AD873" s="98"/>
    </row>
    <row r="874" spans="1:30">
      <c r="A874" s="99"/>
      <c r="B874" s="60" t="str">
        <f t="shared" si="626"/>
        <v>↑先にカタログの種類を選択して下さい。</v>
      </c>
      <c r="C874" s="60">
        <f t="shared" ref="C874:D874" si="639">CHOOSE($B$134,0,E15,H15,K15,N15,Q15,T15,W15,Z15,AC15,AF15,AI15,AL15,AO15,AR15,AU15,AX15,BA15,BD15,BG15,BJ15,BM15,BP15,BS15,BV15,BY15,CB15,CE15,CH15,CK15,CN15,CQ15,CT15,CW15)</f>
        <v>0</v>
      </c>
      <c r="D874" s="60">
        <f t="shared" si="639"/>
        <v>0</v>
      </c>
      <c r="AB874" s="98"/>
      <c r="AC874" s="98"/>
      <c r="AD874" s="98"/>
    </row>
    <row r="875" spans="1:30">
      <c r="A875" s="99"/>
      <c r="B875" s="60" t="str">
        <f t="shared" si="626"/>
        <v>↑先にカタログの種類を選択して下さい。</v>
      </c>
      <c r="C875" s="60">
        <f t="shared" ref="C875:D875" si="640">CHOOSE($B$134,0,E16,H16,K16,N16,Q16,T16,W16,Z16,AC16,AF16,AI16,AL16,AO16,AR16,AU16,AX16,BA16,BD16,BG16,BJ16,BM16,BP16,BS16,BV16,BY16,CB16,CE16,CH16,CK16,CN16,CQ16,CT16,CW16)</f>
        <v>0</v>
      </c>
      <c r="D875" s="60">
        <f t="shared" si="640"/>
        <v>0</v>
      </c>
      <c r="AB875" s="98"/>
      <c r="AC875" s="98"/>
      <c r="AD875" s="98"/>
    </row>
    <row r="876" spans="1:30">
      <c r="A876" s="99"/>
      <c r="B876" s="60" t="str">
        <f t="shared" si="626"/>
        <v>↑先にカタログの種類を選択して下さい。</v>
      </c>
      <c r="C876" s="60">
        <f t="shared" ref="C876:D876" si="641">CHOOSE($B$134,0,E17,H17,K17,N17,Q17,T17,W17,Z17,AC17,AF17,AI17,AL17,AO17,AR17,AU17,AX17,BA17,BD17,BG17,BJ17,BM17,BP17,BS17,BV17,BY17,CB17,CE17,CH17,CK17,CN17,CQ17,CT17,CW17)</f>
        <v>0</v>
      </c>
      <c r="D876" s="60">
        <f t="shared" si="641"/>
        <v>0</v>
      </c>
      <c r="AB876" s="98"/>
      <c r="AC876" s="98"/>
      <c r="AD876" s="98"/>
    </row>
    <row r="877" spans="1:30">
      <c r="A877" s="99"/>
      <c r="B877" s="60" t="str">
        <f t="shared" si="626"/>
        <v>↑先にカタログの種類を選択して下さい。</v>
      </c>
      <c r="C877" s="60">
        <f t="shared" ref="C877:D877" si="642">CHOOSE($B$134,0,E18,H18,K18,N18,Q18,T18,W18,Z18,AC18,AF18,AI18,AL18,AO18,AR18,AU18,AX18,BA18,BD18,BG18,BJ18,BM18,BP18,BS18,BV18,BY18,CB18,CE18,CH18,CK18,CN18,CQ18,CT18,CW18)</f>
        <v>0</v>
      </c>
      <c r="D877" s="60">
        <f t="shared" si="642"/>
        <v>0</v>
      </c>
      <c r="AB877" s="98"/>
      <c r="AC877" s="98"/>
      <c r="AD877" s="98"/>
    </row>
    <row r="878" spans="1:30">
      <c r="A878" s="99"/>
      <c r="B878" s="60" t="str">
        <f t="shared" si="626"/>
        <v>↑先にカタログの種類を選択して下さい。</v>
      </c>
      <c r="C878" s="60">
        <f t="shared" ref="C878:D878" si="643">CHOOSE($B$134,0,E19,H19,K19,N19,Q19,T19,W19,Z19,AC19,AF19,AI19,AL19,AO19,AR19,AU19,AX19,BA19,BD19,BG19,BJ19,BM19,BP19,BS19,BV19,BY19,CB19,CE19,CH19,CK19,CN19,CQ19,CT19,CW19)</f>
        <v>0</v>
      </c>
      <c r="D878" s="60">
        <f t="shared" si="643"/>
        <v>0</v>
      </c>
      <c r="AB878" s="98"/>
      <c r="AC878" s="98"/>
      <c r="AD878" s="98"/>
    </row>
    <row r="879" spans="1:30">
      <c r="A879" s="99"/>
      <c r="B879" s="60" t="str">
        <f t="shared" si="626"/>
        <v>↑先にカタログの種類を選択して下さい。</v>
      </c>
      <c r="C879" s="60">
        <f t="shared" ref="C879:D879" si="644">CHOOSE($B$134,0,E20,H20,K20,N20,Q20,T20,W20,Z20,AC20,AF20,AI20,AL20,AO20,AR20,AU20,AX20,BA20,BD20,BG20,BJ20,BM20,BP20,BS20,BV20,BY20,CB20,CE20,CH20,CK20,CN20,CQ20,CT20,CW20)</f>
        <v>0</v>
      </c>
      <c r="D879" s="60">
        <f t="shared" si="644"/>
        <v>0</v>
      </c>
      <c r="AB879" s="98"/>
      <c r="AC879" s="98"/>
      <c r="AD879" s="98"/>
    </row>
    <row r="880" spans="1:30">
      <c r="A880" s="99"/>
      <c r="B880" s="60" t="str">
        <f t="shared" si="626"/>
        <v>↑先にカタログの種類を選択して下さい。</v>
      </c>
      <c r="C880" s="60">
        <f t="shared" ref="C880:D880" si="645">CHOOSE($B$134,0,E21,H21,K21,N21,Q21,T21,W21,Z21,AC21,AF21,AI21,AL21,AO21,AR21,AU21,AX21,BA21,BD21,BG21,BJ21,BM21,BP21,BS21,BV21,BY21,CB21,CE21,CH21,CK21,CN21,CQ21,CT21,CW21)</f>
        <v>0</v>
      </c>
      <c r="D880" s="60">
        <f t="shared" si="645"/>
        <v>0</v>
      </c>
      <c r="AB880" s="98"/>
      <c r="AC880" s="98"/>
      <c r="AD880" s="98"/>
    </row>
    <row r="881" spans="1:30">
      <c r="A881" s="99"/>
      <c r="B881" s="60" t="str">
        <f t="shared" si="626"/>
        <v>↑先にカタログの種類を選択して下さい。</v>
      </c>
      <c r="C881" s="60">
        <f t="shared" ref="C881:D881" si="646">CHOOSE($B$134,0,E22,H22,K22,N22,Q22,T22,W22,Z22,AC22,AF22,AI22,AL22,AO22,AR22,AU22,AX22,BA22,BD22,BG22,BJ22,BM22,BP22,BS22,BV22,BY22,CB22,CE22,CH22,CK22,CN22,CQ22,CT22,CW22)</f>
        <v>0</v>
      </c>
      <c r="D881" s="60">
        <f t="shared" si="646"/>
        <v>0</v>
      </c>
      <c r="AB881" s="98"/>
      <c r="AC881" s="98"/>
      <c r="AD881" s="98"/>
    </row>
    <row r="882" spans="1:30">
      <c r="A882" s="99"/>
      <c r="B882" s="60" t="str">
        <f t="shared" si="626"/>
        <v>↑先にカタログの種類を選択して下さい。</v>
      </c>
      <c r="C882" s="60">
        <f t="shared" ref="C882:D882" si="647">CHOOSE($B$134,0,E23,H23,K23,N23,Q23,T23,W23,Z23,AC23,AF23,AI23,AL23,AO23,AR23,AU23,AX23,BA23,BD23,BG23,BJ23,BM23,BP23,BS23,BV23,BY23,CB23,CE23,CH23,CK23,CN23,CQ23,CT23,CW23)</f>
        <v>0</v>
      </c>
      <c r="D882" s="60">
        <f t="shared" si="647"/>
        <v>0</v>
      </c>
      <c r="AB882" s="98"/>
      <c r="AC882" s="98"/>
      <c r="AD882" s="98"/>
    </row>
    <row r="883" spans="1:30">
      <c r="A883" s="99"/>
      <c r="B883" s="60" t="str">
        <f t="shared" si="626"/>
        <v>↑先にカタログの種類を選択して下さい。</v>
      </c>
      <c r="C883" s="60">
        <f t="shared" ref="C883:D883" si="648">CHOOSE($B$134,0,E24,H24,K24,N24,Q24,T24,W24,Z24,AC24,AF24,AI24,AL24,AO24,AR24,AU24,AX24,BA24,BD24,BG24,BJ24,BM24,BP24,BS24,BV24,BY24,CB24,CE24,CH24,CK24,CN24,CQ24,CT24,CW24)</f>
        <v>0</v>
      </c>
      <c r="D883" s="60">
        <f t="shared" si="648"/>
        <v>0</v>
      </c>
      <c r="AB883" s="98"/>
      <c r="AC883" s="98"/>
      <c r="AD883" s="98"/>
    </row>
    <row r="884" spans="1:30">
      <c r="A884" s="99"/>
      <c r="B884" s="60" t="str">
        <f t="shared" si="626"/>
        <v>↑先にカタログの種類を選択して下さい。</v>
      </c>
      <c r="C884" s="60">
        <f t="shared" ref="C884:D884" si="649">CHOOSE($B$134,0,E25,H25,K25,N25,Q25,T25,W25,Z25,AC25,AF25,AI25,AL25,AO25,AR25,AU25,AX25,BA25,BD25,BG25,BJ25,BM25,BP25,BS25,BV25,BY25,CB25,CE25,CH25,CK25,CN25,CQ25,CT25,CW25)</f>
        <v>0</v>
      </c>
      <c r="D884" s="60">
        <f t="shared" si="649"/>
        <v>0</v>
      </c>
      <c r="AB884" s="98"/>
      <c r="AC884" s="98"/>
      <c r="AD884" s="98"/>
    </row>
    <row r="885" spans="1:30">
      <c r="A885" s="99"/>
      <c r="B885" s="60" t="str">
        <f t="shared" si="626"/>
        <v>↑先にカタログの種類を選択して下さい。</v>
      </c>
      <c r="C885" s="60">
        <f t="shared" ref="C885:D885" si="650">CHOOSE($B$134,0,E26,H26,K26,N26,Q26,T26,W26,Z26,AC26,AF26,AI26,AL26,AO26,AR26,AU26,AX26,BA26,BD26,BG26,BJ26,BM26,BP26,BS26,BV26,BY26,CB26,CE26,CH26,CK26,CN26,CQ26,CT26,CW26)</f>
        <v>0</v>
      </c>
      <c r="D885" s="60">
        <f t="shared" si="650"/>
        <v>0</v>
      </c>
      <c r="AB885" s="98"/>
      <c r="AC885" s="98"/>
      <c r="AD885" s="98"/>
    </row>
    <row r="886" spans="1:30">
      <c r="A886" s="99"/>
      <c r="B886" s="60" t="str">
        <f t="shared" si="626"/>
        <v>↑先にカタログの種類を選択して下さい。</v>
      </c>
      <c r="C886" s="60">
        <f t="shared" ref="C886:D886" si="651">CHOOSE($B$134,0,E27,H27,K27,N27,Q27,T27,W27,Z27,AC27,AF27,AI27,AL27,AO27,AR27,AU27,AX27,BA27,BD27,BG27,BJ27,BM27,BP27,BS27,BV27,BY27,CB27,CE27,CH27,CK27,CN27,CQ27,CT27,CW27)</f>
        <v>0</v>
      </c>
      <c r="D886" s="60">
        <f t="shared" si="651"/>
        <v>0</v>
      </c>
      <c r="AB886" s="98"/>
      <c r="AC886" s="98"/>
      <c r="AD886" s="98"/>
    </row>
    <row r="887" spans="1:30">
      <c r="A887" s="99"/>
      <c r="B887" s="60" t="str">
        <f t="shared" si="626"/>
        <v>↑先にカタログの種類を選択して下さい。</v>
      </c>
      <c r="C887" s="60">
        <f t="shared" ref="C887:D887" si="652">CHOOSE($B$134,0,E28,H28,K28,N28,Q28,T28,W28,Z28,AC28,AF28,AI28,AL28,AO28,AR28,AU28,AX28,BA28,BD28,BG28,BJ28,BM28,BP28,BS28,BV28,BY28,CB28,CE28,CH28,CK28,CN28,CQ28,CT28,CW28)</f>
        <v>0</v>
      </c>
      <c r="D887" s="60">
        <f t="shared" si="652"/>
        <v>0</v>
      </c>
      <c r="AB887" s="98"/>
      <c r="AC887" s="98"/>
      <c r="AD887" s="98"/>
    </row>
    <row r="888" spans="1:30">
      <c r="A888" s="99"/>
      <c r="B888" s="60" t="str">
        <f t="shared" si="626"/>
        <v>↑先にカタログの種類を選択して下さい。</v>
      </c>
      <c r="C888" s="60">
        <f t="shared" ref="C888:D888" si="653">CHOOSE($B$134,0,E29,H29,K29,N29,Q29,T29,W29,Z29,AC29,AF29,AI29,AL29,AO29,AR29,AU29,AX29,BA29,BD29,BG29,BJ29,BM29,BP29,BS29,BV29,BY29,CB29,CE29,CH29,CK29,CN29,CQ29,CT29,CW29)</f>
        <v>0</v>
      </c>
      <c r="D888" s="60">
        <f t="shared" si="653"/>
        <v>0</v>
      </c>
      <c r="AB888" s="98"/>
      <c r="AC888" s="98"/>
      <c r="AD888" s="98"/>
    </row>
    <row r="889" spans="1:30">
      <c r="A889" s="99"/>
      <c r="B889" s="60"/>
      <c r="C889" s="60"/>
      <c r="D889" s="60"/>
      <c r="AB889" s="98"/>
      <c r="AC889" s="98"/>
      <c r="AD889" s="98"/>
    </row>
    <row r="890" spans="1:30">
      <c r="A890" s="99"/>
      <c r="B890" s="60"/>
      <c r="C890" s="60"/>
      <c r="D890" s="60"/>
      <c r="AB890" s="98"/>
      <c r="AC890" s="98"/>
      <c r="AD890" s="98"/>
    </row>
    <row r="891" spans="1:30">
      <c r="A891" s="99">
        <v>25</v>
      </c>
      <c r="B891" s="60" t="str">
        <f>CHOOSE($B$135,"↑先にカタログの種類を選択して下さい。",D2,G2,J2,M2,P2,S2,V2,Y2,AB2,AE2,AH2,AK2,AN2,AQ2,AT2,AW2,AZ2,BC2,BF2,BI2,BL2,BO2,BR2,BU2,BX2,CA2,CD2,CG2,CJ2,CM2,CP2,CS2,CV2)</f>
        <v>↑先にカタログの種類を選択して下さい。</v>
      </c>
      <c r="C891" s="60">
        <f>CHOOSE($B$135,0,E2,H2,K2,N2,Q2,T2,W2,Z2,AC2,AF2,AI2,AL2,AO2,AR2,AU2,AX2,BA2,BD2,BG2,BJ2,BM2,BP2,BS2,BV2,BY2,CB2,CE2,CH2,CK2,CN2,CQ2,CT2,CW2)</f>
        <v>0</v>
      </c>
      <c r="D891" s="60">
        <f>CHOOSE($B$135,0,F2,I2,L2,O2,R2,U2,X2,AA2,AD2,AG2,AJ2,AM2,AP2,AS2,AV2,AY2,BB2,BE2,BH2,BK2,BN2,BQ2,BT2,BW2,BZ2,CC2,CF2,CI2,CL2,CO2,CR2,CU2,CX2)</f>
        <v>0</v>
      </c>
      <c r="AB891" s="98"/>
      <c r="AC891" s="98"/>
      <c r="AD891" s="98"/>
    </row>
    <row r="892" spans="1:30">
      <c r="A892" s="99"/>
      <c r="B892" s="60" t="str">
        <f t="shared" ref="B892:B918" si="654">CHOOSE($B$135,"↑先にカタログの種類を選択して下さい。",D3,G3,J3,M3,P3,S3,V3,Y3,AB3,AE3,AH3,AK3,AN3,AQ3,AT3,AW3,AZ3,BC3,BF3,BI3,BL3,BO3,BR3,BU3,BX3,CA3,CD3,CG3,CJ3,CM3,CP3,CS3,CV3)</f>
        <v>↑先にカタログの種類を選択して下さい。</v>
      </c>
      <c r="C892" s="60">
        <f t="shared" ref="C892:D892" si="655">CHOOSE($B$135,0,E3,H3,K3,N3,Q3,T3,W3,Z3,AC3,AF3,AI3,AL3,AO3,AR3,AU3,AX3,BA3,BD3,BG3,BJ3,BM3,BP3,BS3,BV3,BY3,CB3,CE3,CH3,CK3,CN3,CQ3,CT3,CW3)</f>
        <v>0</v>
      </c>
      <c r="D892" s="60">
        <f t="shared" si="655"/>
        <v>0</v>
      </c>
      <c r="AB892" s="98"/>
      <c r="AC892" s="98"/>
      <c r="AD892" s="98"/>
    </row>
    <row r="893" spans="1:30">
      <c r="A893" s="99"/>
      <c r="B893" s="60" t="str">
        <f t="shared" si="654"/>
        <v>↑先にカタログの種類を選択して下さい。</v>
      </c>
      <c r="C893" s="60">
        <f t="shared" ref="C893:D893" si="656">CHOOSE($B$135,0,E4,H4,K4,N4,Q4,T4,W4,Z4,AC4,AF4,AI4,AL4,AO4,AR4,AU4,AX4,BA4,BD4,BG4,BJ4,BM4,BP4,BS4,BV4,BY4,CB4,CE4,CH4,CK4,CN4,CQ4,CT4,CW4)</f>
        <v>0</v>
      </c>
      <c r="D893" s="60">
        <f t="shared" si="656"/>
        <v>0</v>
      </c>
      <c r="AB893" s="98"/>
      <c r="AC893" s="98"/>
      <c r="AD893" s="98"/>
    </row>
    <row r="894" spans="1:30">
      <c r="A894" s="99"/>
      <c r="B894" s="60" t="str">
        <f t="shared" si="654"/>
        <v>↑先にカタログの種類を選択して下さい。</v>
      </c>
      <c r="C894" s="60">
        <f t="shared" ref="C894:D894" si="657">CHOOSE($B$135,0,E5,H5,K5,N5,Q5,T5,W5,Z5,AC5,AF5,AI5,AL5,AO5,AR5,AU5,AX5,BA5,BD5,BG5,BJ5,BM5,BP5,BS5,BV5,BY5,CB5,CE5,CH5,CK5,CN5,CQ5,CT5,CW5)</f>
        <v>0</v>
      </c>
      <c r="D894" s="60">
        <f t="shared" si="657"/>
        <v>0</v>
      </c>
      <c r="AB894" s="98"/>
      <c r="AC894" s="98"/>
      <c r="AD894" s="98"/>
    </row>
    <row r="895" spans="1:30">
      <c r="A895" s="99"/>
      <c r="B895" s="60" t="str">
        <f t="shared" si="654"/>
        <v>↑先にカタログの種類を選択して下さい。</v>
      </c>
      <c r="C895" s="60">
        <f t="shared" ref="C895:D895" si="658">CHOOSE($B$135,0,E6,H6,K6,N6,Q6,T6,W6,Z6,AC6,AF6,AI6,AL6,AO6,AR6,AU6,AX6,BA6,BD6,BG6,BJ6,BM6,BP6,BS6,BV6,BY6,CB6,CE6,CH6,CK6,CN6,CQ6,CT6,CW6)</f>
        <v>0</v>
      </c>
      <c r="D895" s="60">
        <f t="shared" si="658"/>
        <v>0</v>
      </c>
      <c r="AB895" s="98"/>
      <c r="AC895" s="98"/>
      <c r="AD895" s="98"/>
    </row>
    <row r="896" spans="1:30">
      <c r="A896" s="99"/>
      <c r="B896" s="60" t="str">
        <f t="shared" si="654"/>
        <v>↑先にカタログの種類を選択して下さい。</v>
      </c>
      <c r="C896" s="60">
        <f t="shared" ref="C896:D896" si="659">CHOOSE($B$135,0,E7,H7,K7,N7,Q7,T7,W7,Z7,AC7,AF7,AI7,AL7,AO7,AR7,AU7,AX7,BA7,BD7,BG7,BJ7,BM7,BP7,BS7,BV7,BY7,CB7,CE7,CH7,CK7,CN7,CQ7,CT7,CW7)</f>
        <v>0</v>
      </c>
      <c r="D896" s="60">
        <f t="shared" si="659"/>
        <v>0</v>
      </c>
      <c r="AB896" s="98"/>
      <c r="AC896" s="98"/>
      <c r="AD896" s="98"/>
    </row>
    <row r="897" spans="1:30">
      <c r="A897" s="99"/>
      <c r="B897" s="60" t="str">
        <f t="shared" si="654"/>
        <v>↑先にカタログの種類を選択して下さい。</v>
      </c>
      <c r="C897" s="60">
        <f t="shared" ref="C897:D897" si="660">CHOOSE($B$135,0,E8,H8,K8,N8,Q8,T8,W8,Z8,AC8,AF8,AI8,AL8,AO8,AR8,AU8,AX8,BA8,BD8,BG8,BJ8,BM8,BP8,BS8,BV8,BY8,CB8,CE8,CH8,CK8,CN8,CQ8,CT8,CW8)</f>
        <v>0</v>
      </c>
      <c r="D897" s="60">
        <f t="shared" si="660"/>
        <v>0</v>
      </c>
      <c r="AB897" s="98"/>
      <c r="AC897" s="98"/>
      <c r="AD897" s="98"/>
    </row>
    <row r="898" spans="1:30">
      <c r="A898" s="99"/>
      <c r="B898" s="60" t="str">
        <f t="shared" si="654"/>
        <v>↑先にカタログの種類を選択して下さい。</v>
      </c>
      <c r="C898" s="60">
        <f t="shared" ref="C898:D898" si="661">CHOOSE($B$135,0,E9,H9,K9,N9,Q9,T9,W9,Z9,AC9,AF9,AI9,AL9,AO9,AR9,AU9,AX9,BA9,BD9,BG9,BJ9,BM9,BP9,BS9,BV9,BY9,CB9,CE9,CH9,CK9,CN9,CQ9,CT9,CW9)</f>
        <v>0</v>
      </c>
      <c r="D898" s="60">
        <f t="shared" si="661"/>
        <v>0</v>
      </c>
      <c r="AB898" s="98"/>
      <c r="AC898" s="98"/>
      <c r="AD898" s="98"/>
    </row>
    <row r="899" spans="1:30">
      <c r="A899" s="99"/>
      <c r="B899" s="60" t="str">
        <f t="shared" si="654"/>
        <v>↑先にカタログの種類を選択して下さい。</v>
      </c>
      <c r="C899" s="60">
        <f t="shared" ref="C899:D899" si="662">CHOOSE($B$135,0,E10,H10,K10,N10,Q10,T10,W10,Z10,AC10,AF10,AI10,AL10,AO10,AR10,AU10,AX10,BA10,BD10,BG10,BJ10,BM10,BP10,BS10,BV10,BY10,CB10,CE10,CH10,CK10,CN10,CQ10,CT10,CW10)</f>
        <v>0</v>
      </c>
      <c r="D899" s="60">
        <f t="shared" si="662"/>
        <v>0</v>
      </c>
      <c r="AB899" s="98"/>
      <c r="AC899" s="98"/>
      <c r="AD899" s="98"/>
    </row>
    <row r="900" spans="1:30">
      <c r="A900" s="99"/>
      <c r="B900" s="60" t="str">
        <f t="shared" si="654"/>
        <v>↑先にカタログの種類を選択して下さい。</v>
      </c>
      <c r="C900" s="60">
        <f t="shared" ref="C900:D900" si="663">CHOOSE($B$135,0,E11,H11,K11,N11,Q11,T11,W11,Z11,AC11,AF11,AI11,AL11,AO11,AR11,AU11,AX11,BA11,BD11,BG11,BJ11,BM11,BP11,BS11,BV11,BY11,CB11,CE11,CH11,CK11,CN11,CQ11,CT11,CW11)</f>
        <v>0</v>
      </c>
      <c r="D900" s="60">
        <f t="shared" si="663"/>
        <v>0</v>
      </c>
      <c r="AB900" s="98"/>
      <c r="AC900" s="98"/>
      <c r="AD900" s="98"/>
    </row>
    <row r="901" spans="1:30">
      <c r="A901" s="99"/>
      <c r="B901" s="60" t="str">
        <f t="shared" si="654"/>
        <v>↑先にカタログの種類を選択して下さい。</v>
      </c>
      <c r="C901" s="60">
        <f t="shared" ref="C901:D901" si="664">CHOOSE($B$135,0,E12,H12,K12,N12,Q12,T12,W12,Z12,AC12,AF12,AI12,AL12,AO12,AR12,AU12,AX12,BA12,BD12,BG12,BJ12,BM12,BP12,BS12,BV12,BY12,CB12,CE12,CH12,CK12,CN12,CQ12,CT12,CW12)</f>
        <v>0</v>
      </c>
      <c r="D901" s="60">
        <f t="shared" si="664"/>
        <v>0</v>
      </c>
      <c r="AB901" s="98"/>
      <c r="AC901" s="98"/>
      <c r="AD901" s="98"/>
    </row>
    <row r="902" spans="1:30">
      <c r="A902" s="99"/>
      <c r="B902" s="60" t="str">
        <f t="shared" si="654"/>
        <v>↑先にカタログの種類を選択して下さい。</v>
      </c>
      <c r="C902" s="60">
        <f t="shared" ref="C902:D902" si="665">CHOOSE($B$135,0,E13,H13,K13,N13,Q13,T13,W13,Z13,AC13,AF13,AI13,AL13,AO13,AR13,AU13,AX13,BA13,BD13,BG13,BJ13,BM13,BP13,BS13,BV13,BY13,CB13,CE13,CH13,CK13,CN13,CQ13,CT13,CW13)</f>
        <v>0</v>
      </c>
      <c r="D902" s="60">
        <f t="shared" si="665"/>
        <v>0</v>
      </c>
      <c r="AB902" s="98"/>
      <c r="AC902" s="98"/>
      <c r="AD902" s="98"/>
    </row>
    <row r="903" spans="1:30">
      <c r="A903" s="99"/>
      <c r="B903" s="60" t="str">
        <f t="shared" si="654"/>
        <v>↑先にカタログの種類を選択して下さい。</v>
      </c>
      <c r="C903" s="60">
        <f t="shared" ref="C903:D903" si="666">CHOOSE($B$135,0,E14,H14,K14,N14,Q14,T14,W14,Z14,AC14,AF14,AI14,AL14,AO14,AR14,AU14,AX14,BA14,BD14,BG14,BJ14,BM14,BP14,BS14,BV14,BY14,CB14,CE14,CH14,CK14,CN14,CQ14,CT14,CW14)</f>
        <v>0</v>
      </c>
      <c r="D903" s="60">
        <f t="shared" si="666"/>
        <v>0</v>
      </c>
      <c r="AB903" s="98"/>
      <c r="AC903" s="98"/>
      <c r="AD903" s="98"/>
    </row>
    <row r="904" spans="1:30">
      <c r="A904" s="99"/>
      <c r="B904" s="60" t="str">
        <f t="shared" si="654"/>
        <v>↑先にカタログの種類を選択して下さい。</v>
      </c>
      <c r="C904" s="60">
        <f t="shared" ref="C904:D904" si="667">CHOOSE($B$135,0,E15,H15,K15,N15,Q15,T15,W15,Z15,AC15,AF15,AI15,AL15,AO15,AR15,AU15,AX15,BA15,BD15,BG15,BJ15,BM15,BP15,BS15,BV15,BY15,CB15,CE15,CH15,CK15,CN15,CQ15,CT15,CW15)</f>
        <v>0</v>
      </c>
      <c r="D904" s="60">
        <f t="shared" si="667"/>
        <v>0</v>
      </c>
      <c r="AB904" s="98"/>
      <c r="AC904" s="98"/>
      <c r="AD904" s="98"/>
    </row>
    <row r="905" spans="1:30">
      <c r="A905" s="99"/>
      <c r="B905" s="60" t="str">
        <f t="shared" si="654"/>
        <v>↑先にカタログの種類を選択して下さい。</v>
      </c>
      <c r="C905" s="60">
        <f t="shared" ref="C905:D905" si="668">CHOOSE($B$135,0,E16,H16,K16,N16,Q16,T16,W16,Z16,AC16,AF16,AI16,AL16,AO16,AR16,AU16,AX16,BA16,BD16,BG16,BJ16,BM16,BP16,BS16,BV16,BY16,CB16,CE16,CH16,CK16,CN16,CQ16,CT16,CW16)</f>
        <v>0</v>
      </c>
      <c r="D905" s="60">
        <f t="shared" si="668"/>
        <v>0</v>
      </c>
      <c r="AB905" s="98"/>
      <c r="AC905" s="98"/>
      <c r="AD905" s="98"/>
    </row>
    <row r="906" spans="1:30">
      <c r="A906" s="99"/>
      <c r="B906" s="60" t="str">
        <f t="shared" si="654"/>
        <v>↑先にカタログの種類を選択して下さい。</v>
      </c>
      <c r="C906" s="60">
        <f t="shared" ref="C906:D906" si="669">CHOOSE($B$135,0,E17,H17,K17,N17,Q17,T17,W17,Z17,AC17,AF17,AI17,AL17,AO17,AR17,AU17,AX17,BA17,BD17,BG17,BJ17,BM17,BP17,BS17,BV17,BY17,CB17,CE17,CH17,CK17,CN17,CQ17,CT17,CW17)</f>
        <v>0</v>
      </c>
      <c r="D906" s="60">
        <f t="shared" si="669"/>
        <v>0</v>
      </c>
      <c r="AB906" s="98"/>
      <c r="AC906" s="98"/>
      <c r="AD906" s="98"/>
    </row>
    <row r="907" spans="1:30">
      <c r="A907" s="99"/>
      <c r="B907" s="60" t="str">
        <f t="shared" si="654"/>
        <v>↑先にカタログの種類を選択して下さい。</v>
      </c>
      <c r="C907" s="60">
        <f t="shared" ref="C907:D907" si="670">CHOOSE($B$135,0,E18,H18,K18,N18,Q18,T18,W18,Z18,AC18,AF18,AI18,AL18,AO18,AR18,AU18,AX18,BA18,BD18,BG18,BJ18,BM18,BP18,BS18,BV18,BY18,CB18,CE18,CH18,CK18,CN18,CQ18,CT18,CW18)</f>
        <v>0</v>
      </c>
      <c r="D907" s="60">
        <f t="shared" si="670"/>
        <v>0</v>
      </c>
      <c r="AB907" s="98"/>
      <c r="AC907" s="98"/>
      <c r="AD907" s="98"/>
    </row>
    <row r="908" spans="1:30">
      <c r="A908" s="99"/>
      <c r="B908" s="60" t="str">
        <f t="shared" si="654"/>
        <v>↑先にカタログの種類を選択して下さい。</v>
      </c>
      <c r="C908" s="60">
        <f t="shared" ref="C908:D908" si="671">CHOOSE($B$135,0,E19,H19,K19,N19,Q19,T19,W19,Z19,AC19,AF19,AI19,AL19,AO19,AR19,AU19,AX19,BA19,BD19,BG19,BJ19,BM19,BP19,BS19,BV19,BY19,CB19,CE19,CH19,CK19,CN19,CQ19,CT19,CW19)</f>
        <v>0</v>
      </c>
      <c r="D908" s="60">
        <f t="shared" si="671"/>
        <v>0</v>
      </c>
      <c r="AB908" s="98"/>
      <c r="AC908" s="98"/>
      <c r="AD908" s="98"/>
    </row>
    <row r="909" spans="1:30">
      <c r="A909" s="99"/>
      <c r="B909" s="60" t="str">
        <f t="shared" si="654"/>
        <v>↑先にカタログの種類を選択して下さい。</v>
      </c>
      <c r="C909" s="60">
        <f t="shared" ref="C909:D909" si="672">CHOOSE($B$135,0,E20,H20,K20,N20,Q20,T20,W20,Z20,AC20,AF20,AI20,AL20,AO20,AR20,AU20,AX20,BA20,BD20,BG20,BJ20,BM20,BP20,BS20,BV20,BY20,CB20,CE20,CH20,CK20,CN20,CQ20,CT20,CW20)</f>
        <v>0</v>
      </c>
      <c r="D909" s="60">
        <f t="shared" si="672"/>
        <v>0</v>
      </c>
      <c r="AB909" s="98"/>
      <c r="AC909" s="98"/>
      <c r="AD909" s="98"/>
    </row>
    <row r="910" spans="1:30">
      <c r="A910" s="99"/>
      <c r="B910" s="60" t="str">
        <f t="shared" si="654"/>
        <v>↑先にカタログの種類を選択して下さい。</v>
      </c>
      <c r="C910" s="60">
        <f t="shared" ref="C910:D910" si="673">CHOOSE($B$135,0,E21,H21,K21,N21,Q21,T21,W21,Z21,AC21,AF21,AI21,AL21,AO21,AR21,AU21,AX21,BA21,BD21,BG21,BJ21,BM21,BP21,BS21,BV21,BY21,CB21,CE21,CH21,CK21,CN21,CQ21,CT21,CW21)</f>
        <v>0</v>
      </c>
      <c r="D910" s="60">
        <f t="shared" si="673"/>
        <v>0</v>
      </c>
      <c r="AB910" s="98"/>
      <c r="AC910" s="98"/>
      <c r="AD910" s="98"/>
    </row>
    <row r="911" spans="1:30">
      <c r="A911" s="99"/>
      <c r="B911" s="60" t="str">
        <f t="shared" si="654"/>
        <v>↑先にカタログの種類を選択して下さい。</v>
      </c>
      <c r="C911" s="60">
        <f t="shared" ref="C911:D911" si="674">CHOOSE($B$135,0,E22,H22,K22,N22,Q22,T22,W22,Z22,AC22,AF22,AI22,AL22,AO22,AR22,AU22,AX22,BA22,BD22,BG22,BJ22,BM22,BP22,BS22,BV22,BY22,CB22,CE22,CH22,CK22,CN22,CQ22,CT22,CW22)</f>
        <v>0</v>
      </c>
      <c r="D911" s="60">
        <f t="shared" si="674"/>
        <v>0</v>
      </c>
      <c r="AB911" s="98"/>
      <c r="AC911" s="98"/>
      <c r="AD911" s="98"/>
    </row>
    <row r="912" spans="1:30">
      <c r="A912" s="99"/>
      <c r="B912" s="60" t="str">
        <f t="shared" si="654"/>
        <v>↑先にカタログの種類を選択して下さい。</v>
      </c>
      <c r="C912" s="60">
        <f t="shared" ref="C912:D912" si="675">CHOOSE($B$135,0,E23,H23,K23,N23,Q23,T23,W23,Z23,AC23,AF23,AI23,AL23,AO23,AR23,AU23,AX23,BA23,BD23,BG23,BJ23,BM23,BP23,BS23,BV23,BY23,CB23,CE23,CH23,CK23,CN23,CQ23,CT23,CW23)</f>
        <v>0</v>
      </c>
      <c r="D912" s="60">
        <f t="shared" si="675"/>
        <v>0</v>
      </c>
      <c r="AB912" s="98"/>
      <c r="AC912" s="98"/>
      <c r="AD912" s="98"/>
    </row>
    <row r="913" spans="1:30">
      <c r="A913" s="99"/>
      <c r="B913" s="60" t="str">
        <f t="shared" si="654"/>
        <v>↑先にカタログの種類を選択して下さい。</v>
      </c>
      <c r="C913" s="60">
        <f t="shared" ref="C913:D913" si="676">CHOOSE($B$135,0,E24,H24,K24,N24,Q24,T24,W24,Z24,AC24,AF24,AI24,AL24,AO24,AR24,AU24,AX24,BA24,BD24,BG24,BJ24,BM24,BP24,BS24,BV24,BY24,CB24,CE24,CH24,CK24,CN24,CQ24,CT24,CW24)</f>
        <v>0</v>
      </c>
      <c r="D913" s="60">
        <f t="shared" si="676"/>
        <v>0</v>
      </c>
      <c r="AB913" s="98"/>
      <c r="AC913" s="98"/>
      <c r="AD913" s="98"/>
    </row>
    <row r="914" spans="1:30">
      <c r="A914" s="99"/>
      <c r="B914" s="60" t="str">
        <f t="shared" si="654"/>
        <v>↑先にカタログの種類を選択して下さい。</v>
      </c>
      <c r="C914" s="60">
        <f t="shared" ref="C914:D914" si="677">CHOOSE($B$135,0,E25,H25,K25,N25,Q25,T25,W25,Z25,AC25,AF25,AI25,AL25,AO25,AR25,AU25,AX25,BA25,BD25,BG25,BJ25,BM25,BP25,BS25,BV25,BY25,CB25,CE25,CH25,CK25,CN25,CQ25,CT25,CW25)</f>
        <v>0</v>
      </c>
      <c r="D914" s="60">
        <f t="shared" si="677"/>
        <v>0</v>
      </c>
      <c r="AB914" s="98"/>
      <c r="AC914" s="98"/>
      <c r="AD914" s="98"/>
    </row>
    <row r="915" spans="1:30">
      <c r="A915" s="99"/>
      <c r="B915" s="60" t="str">
        <f t="shared" si="654"/>
        <v>↑先にカタログの種類を選択して下さい。</v>
      </c>
      <c r="C915" s="60">
        <f t="shared" ref="C915:D915" si="678">CHOOSE($B$135,0,E26,H26,K26,N26,Q26,T26,W26,Z26,AC26,AF26,AI26,AL26,AO26,AR26,AU26,AX26,BA26,BD26,BG26,BJ26,BM26,BP26,BS26,BV26,BY26,CB26,CE26,CH26,CK26,CN26,CQ26,CT26,CW26)</f>
        <v>0</v>
      </c>
      <c r="D915" s="60">
        <f t="shared" si="678"/>
        <v>0</v>
      </c>
      <c r="AB915" s="98"/>
      <c r="AC915" s="98"/>
      <c r="AD915" s="98"/>
    </row>
    <row r="916" spans="1:30">
      <c r="A916" s="99"/>
      <c r="B916" s="60" t="str">
        <f t="shared" si="654"/>
        <v>↑先にカタログの種類を選択して下さい。</v>
      </c>
      <c r="C916" s="60">
        <f t="shared" ref="C916:D916" si="679">CHOOSE($B$135,0,E27,H27,K27,N27,Q27,T27,W27,Z27,AC27,AF27,AI27,AL27,AO27,AR27,AU27,AX27,BA27,BD27,BG27,BJ27,BM27,BP27,BS27,BV27,BY27,CB27,CE27,CH27,CK27,CN27,CQ27,CT27,CW27)</f>
        <v>0</v>
      </c>
      <c r="D916" s="60">
        <f t="shared" si="679"/>
        <v>0</v>
      </c>
      <c r="AB916" s="98"/>
      <c r="AC916" s="98"/>
      <c r="AD916" s="98"/>
    </row>
    <row r="917" spans="1:30">
      <c r="A917" s="99"/>
      <c r="B917" s="60" t="str">
        <f t="shared" si="654"/>
        <v>↑先にカタログの種類を選択して下さい。</v>
      </c>
      <c r="C917" s="60">
        <f t="shared" ref="C917:D917" si="680">CHOOSE($B$135,0,E28,H28,K28,N28,Q28,T28,W28,Z28,AC28,AF28,AI28,AL28,AO28,AR28,AU28,AX28,BA28,BD28,BG28,BJ28,BM28,BP28,BS28,BV28,BY28,CB28,CE28,CH28,CK28,CN28,CQ28,CT28,CW28)</f>
        <v>0</v>
      </c>
      <c r="D917" s="60">
        <f t="shared" si="680"/>
        <v>0</v>
      </c>
      <c r="AB917" s="98"/>
      <c r="AC917" s="98"/>
      <c r="AD917" s="98"/>
    </row>
    <row r="918" spans="1:30">
      <c r="A918" s="99"/>
      <c r="B918" s="60" t="str">
        <f t="shared" si="654"/>
        <v>↑先にカタログの種類を選択して下さい。</v>
      </c>
      <c r="C918" s="60">
        <f t="shared" ref="C918:D918" si="681">CHOOSE($B$135,0,E29,H29,K29,N29,Q29,T29,W29,Z29,AC29,AF29,AI29,AL29,AO29,AR29,AU29,AX29,BA29,BD29,BG29,BJ29,BM29,BP29,BS29,BV29,BY29,CB29,CE29,CH29,CK29,CN29,CQ29,CT29,CW29)</f>
        <v>0</v>
      </c>
      <c r="D918" s="60">
        <f t="shared" si="681"/>
        <v>0</v>
      </c>
      <c r="AB918" s="98"/>
      <c r="AC918" s="98"/>
      <c r="AD918" s="98"/>
    </row>
    <row r="919" spans="1:30">
      <c r="A919" s="99"/>
      <c r="B919" s="60"/>
      <c r="C919" s="60"/>
      <c r="D919" s="60"/>
      <c r="AB919" s="98"/>
      <c r="AC919" s="98"/>
      <c r="AD919" s="98"/>
    </row>
    <row r="920" spans="1:30">
      <c r="A920" s="99"/>
      <c r="B920" s="60"/>
      <c r="C920" s="60"/>
      <c r="D920" s="60"/>
      <c r="AB920" s="98"/>
      <c r="AC920" s="98"/>
      <c r="AD920" s="98"/>
    </row>
    <row r="921" spans="1:30">
      <c r="A921" s="99">
        <v>26</v>
      </c>
      <c r="B921" s="60" t="str">
        <f>CHOOSE($B$136,"↑先にカタログの種類を選択して下さい。",D2,G2,J2,M2,P2,S2,V2,Y2,AB2,AE2,AH2,AK2,AN2,AQ2,AT2,AW2,AZ2,BC2,BF2,BI2,BL2,BO2,BR2,BU2,BX2,CA2,CD2,CG2,CJ2,CM2,CP2,CS2,CV2)</f>
        <v>↑先にカタログの種類を選択して下さい。</v>
      </c>
      <c r="C921" s="60">
        <f>CHOOSE($B$136,0,E2,H2,K2,N2,Q2,T2,W2,Z2,AC2,AF2,AI2,AL2,AO2,AR2,AU2,AX2,BA2,BD2,BG2,BJ2,BM2,BP2,BS2,BV2,BY2,CB2,CE2,CH2,CK2,CN2,CQ2,CT2,CW2)</f>
        <v>0</v>
      </c>
      <c r="D921" s="60">
        <f>CHOOSE($B$136,0,F2,I2,L2,O2,R2,U2,X2,AA2,AD2,AG2,AJ2,AM2,AP2,AS2,AV2,AY2,BB2,BE2,BH2,BK2,BN2,BQ2,BT2,BW2,BZ2,CC2,CF2,CI2,CL2,CO2,CR2,CU2,CX2)</f>
        <v>0</v>
      </c>
      <c r="AB921" s="98"/>
      <c r="AC921" s="98"/>
      <c r="AD921" s="98"/>
    </row>
    <row r="922" spans="1:30">
      <c r="A922" s="99"/>
      <c r="B922" s="60" t="str">
        <f t="shared" ref="B922:B948" si="682">CHOOSE($B$136,"↑先にカタログの種類を選択して下さい。",D3,G3,J3,M3,P3,S3,V3,Y3,AB3,AE3,AH3,AK3,AN3,AQ3,AT3,AW3,AZ3,BC3,BF3,BI3,BL3,BO3,BR3,BU3,BX3,CA3,CD3,CG3,CJ3,CM3,CP3,CS3,CV3)</f>
        <v>↑先にカタログの種類を選択して下さい。</v>
      </c>
      <c r="C922" s="60">
        <f t="shared" ref="C922:D922" si="683">CHOOSE($B$136,0,E3,H3,K3,N3,Q3,T3,W3,Z3,AC3,AF3,AI3,AL3,AO3,AR3,AU3,AX3,BA3,BD3,BG3,BJ3,BM3,BP3,BS3,BV3,BY3,CB3,CE3,CH3,CK3,CN3,CQ3,CT3,CW3)</f>
        <v>0</v>
      </c>
      <c r="D922" s="60">
        <f t="shared" si="683"/>
        <v>0</v>
      </c>
      <c r="AB922" s="98"/>
      <c r="AC922" s="98"/>
      <c r="AD922" s="98"/>
    </row>
    <row r="923" spans="1:30">
      <c r="A923" s="99"/>
      <c r="B923" s="60" t="str">
        <f t="shared" si="682"/>
        <v>↑先にカタログの種類を選択して下さい。</v>
      </c>
      <c r="C923" s="60">
        <f t="shared" ref="C923:D923" si="684">CHOOSE($B$136,0,E4,H4,K4,N4,Q4,T4,W4,Z4,AC4,AF4,AI4,AL4,AO4,AR4,AU4,AX4,BA4,BD4,BG4,BJ4,BM4,BP4,BS4,BV4,BY4,CB4,CE4,CH4,CK4,CN4,CQ4,CT4,CW4)</f>
        <v>0</v>
      </c>
      <c r="D923" s="60">
        <f t="shared" si="684"/>
        <v>0</v>
      </c>
      <c r="AB923" s="98"/>
      <c r="AC923" s="98"/>
      <c r="AD923" s="98"/>
    </row>
    <row r="924" spans="1:30">
      <c r="A924" s="99"/>
      <c r="B924" s="60" t="str">
        <f t="shared" si="682"/>
        <v>↑先にカタログの種類を選択して下さい。</v>
      </c>
      <c r="C924" s="60">
        <f t="shared" ref="C924:D924" si="685">CHOOSE($B$136,0,E5,H5,K5,N5,Q5,T5,W5,Z5,AC5,AF5,AI5,AL5,AO5,AR5,AU5,AX5,BA5,BD5,BG5,BJ5,BM5,BP5,BS5,BV5,BY5,CB5,CE5,CH5,CK5,CN5,CQ5,CT5,CW5)</f>
        <v>0</v>
      </c>
      <c r="D924" s="60">
        <f t="shared" si="685"/>
        <v>0</v>
      </c>
      <c r="AB924" s="98"/>
      <c r="AC924" s="98"/>
      <c r="AD924" s="98"/>
    </row>
    <row r="925" spans="1:30">
      <c r="A925" s="99"/>
      <c r="B925" s="60" t="str">
        <f t="shared" si="682"/>
        <v>↑先にカタログの種類を選択して下さい。</v>
      </c>
      <c r="C925" s="60">
        <f t="shared" ref="C925:D925" si="686">CHOOSE($B$136,0,E6,H6,K6,N6,Q6,T6,W6,Z6,AC6,AF6,AI6,AL6,AO6,AR6,AU6,AX6,BA6,BD6,BG6,BJ6,BM6,BP6,BS6,BV6,BY6,CB6,CE6,CH6,CK6,CN6,CQ6,CT6,CW6)</f>
        <v>0</v>
      </c>
      <c r="D925" s="60">
        <f t="shared" si="686"/>
        <v>0</v>
      </c>
      <c r="AB925" s="98"/>
      <c r="AC925" s="98"/>
      <c r="AD925" s="98"/>
    </row>
    <row r="926" spans="1:30">
      <c r="A926" s="99"/>
      <c r="B926" s="60" t="str">
        <f t="shared" si="682"/>
        <v>↑先にカタログの種類を選択して下さい。</v>
      </c>
      <c r="C926" s="60">
        <f t="shared" ref="C926:D926" si="687">CHOOSE($B$136,0,E7,H7,K7,N7,Q7,T7,W7,Z7,AC7,AF7,AI7,AL7,AO7,AR7,AU7,AX7,BA7,BD7,BG7,BJ7,BM7,BP7,BS7,BV7,BY7,CB7,CE7,CH7,CK7,CN7,CQ7,CT7,CW7)</f>
        <v>0</v>
      </c>
      <c r="D926" s="60">
        <f t="shared" si="687"/>
        <v>0</v>
      </c>
      <c r="AB926" s="98"/>
      <c r="AC926" s="98"/>
      <c r="AD926" s="98"/>
    </row>
    <row r="927" spans="1:30">
      <c r="A927" s="99"/>
      <c r="B927" s="60" t="str">
        <f t="shared" si="682"/>
        <v>↑先にカタログの種類を選択して下さい。</v>
      </c>
      <c r="C927" s="60">
        <f t="shared" ref="C927:D927" si="688">CHOOSE($B$136,0,E8,H8,K8,N8,Q8,T8,W8,Z8,AC8,AF8,AI8,AL8,AO8,AR8,AU8,AX8,BA8,BD8,BG8,BJ8,BM8,BP8,BS8,BV8,BY8,CB8,CE8,CH8,CK8,CN8,CQ8,CT8,CW8)</f>
        <v>0</v>
      </c>
      <c r="D927" s="60">
        <f t="shared" si="688"/>
        <v>0</v>
      </c>
      <c r="AB927" s="98"/>
      <c r="AC927" s="98"/>
      <c r="AD927" s="98"/>
    </row>
    <row r="928" spans="1:30">
      <c r="A928" s="99"/>
      <c r="B928" s="60" t="str">
        <f t="shared" si="682"/>
        <v>↑先にカタログの種類を選択して下さい。</v>
      </c>
      <c r="C928" s="60">
        <f t="shared" ref="C928:D928" si="689">CHOOSE($B$136,0,E9,H9,K9,N9,Q9,T9,W9,Z9,AC9,AF9,AI9,AL9,AO9,AR9,AU9,AX9,BA9,BD9,BG9,BJ9,BM9,BP9,BS9,BV9,BY9,CB9,CE9,CH9,CK9,CN9,CQ9,CT9,CW9)</f>
        <v>0</v>
      </c>
      <c r="D928" s="60">
        <f t="shared" si="689"/>
        <v>0</v>
      </c>
      <c r="AB928" s="98"/>
      <c r="AC928" s="98"/>
      <c r="AD928" s="98"/>
    </row>
    <row r="929" spans="1:30">
      <c r="A929" s="99"/>
      <c r="B929" s="60" t="str">
        <f t="shared" si="682"/>
        <v>↑先にカタログの種類を選択して下さい。</v>
      </c>
      <c r="C929" s="60">
        <f t="shared" ref="C929:D929" si="690">CHOOSE($B$136,0,E10,H10,K10,N10,Q10,T10,W10,Z10,AC10,AF10,AI10,AL10,AO10,AR10,AU10,AX10,BA10,BD10,BG10,BJ10,BM10,BP10,BS10,BV10,BY10,CB10,CE10,CH10,CK10,CN10,CQ10,CT10,CW10)</f>
        <v>0</v>
      </c>
      <c r="D929" s="60">
        <f t="shared" si="690"/>
        <v>0</v>
      </c>
      <c r="AB929" s="98"/>
      <c r="AC929" s="98"/>
      <c r="AD929" s="98"/>
    </row>
    <row r="930" spans="1:30">
      <c r="A930" s="99"/>
      <c r="B930" s="60" t="str">
        <f t="shared" si="682"/>
        <v>↑先にカタログの種類を選択して下さい。</v>
      </c>
      <c r="C930" s="60">
        <f t="shared" ref="C930:D930" si="691">CHOOSE($B$136,0,E11,H11,K11,N11,Q11,T11,W11,Z11,AC11,AF11,AI11,AL11,AO11,AR11,AU11,AX11,BA11,BD11,BG11,BJ11,BM11,BP11,BS11,BV11,BY11,CB11,CE11,CH11,CK11,CN11,CQ11,CT11,CW11)</f>
        <v>0</v>
      </c>
      <c r="D930" s="60">
        <f t="shared" si="691"/>
        <v>0</v>
      </c>
      <c r="AB930" s="98"/>
      <c r="AC930" s="98"/>
      <c r="AD930" s="98"/>
    </row>
    <row r="931" spans="1:30">
      <c r="A931" s="99"/>
      <c r="B931" s="60" t="str">
        <f t="shared" si="682"/>
        <v>↑先にカタログの種類を選択して下さい。</v>
      </c>
      <c r="C931" s="60">
        <f t="shared" ref="C931:D931" si="692">CHOOSE($B$136,0,E12,H12,K12,N12,Q12,T12,W12,Z12,AC12,AF12,AI12,AL12,AO12,AR12,AU12,AX12,BA12,BD12,BG12,BJ12,BM12,BP12,BS12,BV12,BY12,CB12,CE12,CH12,CK12,CN12,CQ12,CT12,CW12)</f>
        <v>0</v>
      </c>
      <c r="D931" s="60">
        <f t="shared" si="692"/>
        <v>0</v>
      </c>
      <c r="AB931" s="98"/>
      <c r="AC931" s="98"/>
      <c r="AD931" s="98"/>
    </row>
    <row r="932" spans="1:30">
      <c r="A932" s="99"/>
      <c r="B932" s="60" t="str">
        <f t="shared" si="682"/>
        <v>↑先にカタログの種類を選択して下さい。</v>
      </c>
      <c r="C932" s="60">
        <f t="shared" ref="C932:D932" si="693">CHOOSE($B$136,0,E13,H13,K13,N13,Q13,T13,W13,Z13,AC13,AF13,AI13,AL13,AO13,AR13,AU13,AX13,BA13,BD13,BG13,BJ13,BM13,BP13,BS13,BV13,BY13,CB13,CE13,CH13,CK13,CN13,CQ13,CT13,CW13)</f>
        <v>0</v>
      </c>
      <c r="D932" s="60">
        <f t="shared" si="693"/>
        <v>0</v>
      </c>
      <c r="AB932" s="98"/>
      <c r="AC932" s="98"/>
      <c r="AD932" s="98"/>
    </row>
    <row r="933" spans="1:30">
      <c r="A933" s="99"/>
      <c r="B933" s="60" t="str">
        <f t="shared" si="682"/>
        <v>↑先にカタログの種類を選択して下さい。</v>
      </c>
      <c r="C933" s="60">
        <f t="shared" ref="C933:D933" si="694">CHOOSE($B$136,0,E14,H14,K14,N14,Q14,T14,W14,Z14,AC14,AF14,AI14,AL14,AO14,AR14,AU14,AX14,BA14,BD14,BG14,BJ14,BM14,BP14,BS14,BV14,BY14,CB14,CE14,CH14,CK14,CN14,CQ14,CT14,CW14)</f>
        <v>0</v>
      </c>
      <c r="D933" s="60">
        <f t="shared" si="694"/>
        <v>0</v>
      </c>
      <c r="AB933" s="98"/>
      <c r="AC933" s="98"/>
      <c r="AD933" s="98"/>
    </row>
    <row r="934" spans="1:30">
      <c r="A934" s="99"/>
      <c r="B934" s="60" t="str">
        <f t="shared" si="682"/>
        <v>↑先にカタログの種類を選択して下さい。</v>
      </c>
      <c r="C934" s="60">
        <f t="shared" ref="C934:D934" si="695">CHOOSE($B$136,0,E15,H15,K15,N15,Q15,T15,W15,Z15,AC15,AF15,AI15,AL15,AO15,AR15,AU15,AX15,BA15,BD15,BG15,BJ15,BM15,BP15,BS15,BV15,BY15,CB15,CE15,CH15,CK15,CN15,CQ15,CT15,CW15)</f>
        <v>0</v>
      </c>
      <c r="D934" s="60">
        <f t="shared" si="695"/>
        <v>0</v>
      </c>
      <c r="AB934" s="98"/>
      <c r="AC934" s="98"/>
      <c r="AD934" s="98"/>
    </row>
    <row r="935" spans="1:30">
      <c r="A935" s="99"/>
      <c r="B935" s="60" t="str">
        <f t="shared" si="682"/>
        <v>↑先にカタログの種類を選択して下さい。</v>
      </c>
      <c r="C935" s="60">
        <f t="shared" ref="C935:D935" si="696">CHOOSE($B$136,0,E16,H16,K16,N16,Q16,T16,W16,Z16,AC16,AF16,AI16,AL16,AO16,AR16,AU16,AX16,BA16,BD16,BG16,BJ16,BM16,BP16,BS16,BV16,BY16,CB16,CE16,CH16,CK16,CN16,CQ16,CT16,CW16)</f>
        <v>0</v>
      </c>
      <c r="D935" s="60">
        <f t="shared" si="696"/>
        <v>0</v>
      </c>
      <c r="AB935" s="98"/>
      <c r="AC935" s="98"/>
      <c r="AD935" s="98"/>
    </row>
    <row r="936" spans="1:30">
      <c r="A936" s="99"/>
      <c r="B936" s="60" t="str">
        <f t="shared" si="682"/>
        <v>↑先にカタログの種類を選択して下さい。</v>
      </c>
      <c r="C936" s="60">
        <f t="shared" ref="C936:D936" si="697">CHOOSE($B$136,0,E17,H17,K17,N17,Q17,T17,W17,Z17,AC17,AF17,AI17,AL17,AO17,AR17,AU17,AX17,BA17,BD17,BG17,BJ17,BM17,BP17,BS17,BV17,BY17,CB17,CE17,CH17,CK17,CN17,CQ17,CT17,CW17)</f>
        <v>0</v>
      </c>
      <c r="D936" s="60">
        <f t="shared" si="697"/>
        <v>0</v>
      </c>
      <c r="AB936" s="98"/>
      <c r="AC936" s="98"/>
      <c r="AD936" s="98"/>
    </row>
    <row r="937" spans="1:30">
      <c r="A937" s="99"/>
      <c r="B937" s="60" t="str">
        <f t="shared" si="682"/>
        <v>↑先にカタログの種類を選択して下さい。</v>
      </c>
      <c r="C937" s="60">
        <f t="shared" ref="C937:D937" si="698">CHOOSE($B$136,0,E18,H18,K18,N18,Q18,T18,W18,Z18,AC18,AF18,AI18,AL18,AO18,AR18,AU18,AX18,BA18,BD18,BG18,BJ18,BM18,BP18,BS18,BV18,BY18,CB18,CE18,CH18,CK18,CN18,CQ18,CT18,CW18)</f>
        <v>0</v>
      </c>
      <c r="D937" s="60">
        <f t="shared" si="698"/>
        <v>0</v>
      </c>
      <c r="AB937" s="98"/>
      <c r="AC937" s="98"/>
      <c r="AD937" s="98"/>
    </row>
    <row r="938" spans="1:30">
      <c r="A938" s="99"/>
      <c r="B938" s="60" t="str">
        <f t="shared" si="682"/>
        <v>↑先にカタログの種類を選択して下さい。</v>
      </c>
      <c r="C938" s="60">
        <f t="shared" ref="C938:D938" si="699">CHOOSE($B$136,0,E19,H19,K19,N19,Q19,T19,W19,Z19,AC19,AF19,AI19,AL19,AO19,AR19,AU19,AX19,BA19,BD19,BG19,BJ19,BM19,BP19,BS19,BV19,BY19,CB19,CE19,CH19,CK19,CN19,CQ19,CT19,CW19)</f>
        <v>0</v>
      </c>
      <c r="D938" s="60">
        <f t="shared" si="699"/>
        <v>0</v>
      </c>
      <c r="AB938" s="98"/>
      <c r="AC938" s="98"/>
      <c r="AD938" s="98"/>
    </row>
    <row r="939" spans="1:30">
      <c r="A939" s="99"/>
      <c r="B939" s="60" t="str">
        <f t="shared" si="682"/>
        <v>↑先にカタログの種類を選択して下さい。</v>
      </c>
      <c r="C939" s="60">
        <f t="shared" ref="C939:D939" si="700">CHOOSE($B$136,0,E20,H20,K20,N20,Q20,T20,W20,Z20,AC20,AF20,AI20,AL20,AO20,AR20,AU20,AX20,BA20,BD20,BG20,BJ20,BM20,BP20,BS20,BV20,BY20,CB20,CE20,CH20,CK20,CN20,CQ20,CT20,CW20)</f>
        <v>0</v>
      </c>
      <c r="D939" s="60">
        <f t="shared" si="700"/>
        <v>0</v>
      </c>
      <c r="AB939" s="98"/>
      <c r="AC939" s="98"/>
      <c r="AD939" s="98"/>
    </row>
    <row r="940" spans="1:30">
      <c r="A940" s="99"/>
      <c r="B940" s="60" t="str">
        <f t="shared" si="682"/>
        <v>↑先にカタログの種類を選択して下さい。</v>
      </c>
      <c r="C940" s="60">
        <f t="shared" ref="C940:D940" si="701">CHOOSE($B$136,0,E21,H21,K21,N21,Q21,T21,W21,Z21,AC21,AF21,AI21,AL21,AO21,AR21,AU21,AX21,BA21,BD21,BG21,BJ21,BM21,BP21,BS21,BV21,BY21,CB21,CE21,CH21,CK21,CN21,CQ21,CT21,CW21)</f>
        <v>0</v>
      </c>
      <c r="D940" s="60">
        <f t="shared" si="701"/>
        <v>0</v>
      </c>
      <c r="AB940" s="98"/>
      <c r="AC940" s="98"/>
      <c r="AD940" s="98"/>
    </row>
    <row r="941" spans="1:30">
      <c r="A941" s="99"/>
      <c r="B941" s="60" t="str">
        <f t="shared" si="682"/>
        <v>↑先にカタログの種類を選択して下さい。</v>
      </c>
      <c r="C941" s="60">
        <f t="shared" ref="C941:D941" si="702">CHOOSE($B$136,0,E22,H22,K22,N22,Q22,T22,W22,Z22,AC22,AF22,AI22,AL22,AO22,AR22,AU22,AX22,BA22,BD22,BG22,BJ22,BM22,BP22,BS22,BV22,BY22,CB22,CE22,CH22,CK22,CN22,CQ22,CT22,CW22)</f>
        <v>0</v>
      </c>
      <c r="D941" s="60">
        <f t="shared" si="702"/>
        <v>0</v>
      </c>
      <c r="AB941" s="98"/>
      <c r="AC941" s="98"/>
      <c r="AD941" s="98"/>
    </row>
    <row r="942" spans="1:30">
      <c r="A942" s="99"/>
      <c r="B942" s="60" t="str">
        <f t="shared" si="682"/>
        <v>↑先にカタログの種類を選択して下さい。</v>
      </c>
      <c r="C942" s="60">
        <f t="shared" ref="C942:D942" si="703">CHOOSE($B$136,0,E23,H23,K23,N23,Q23,T23,W23,Z23,AC23,AF23,AI23,AL23,AO23,AR23,AU23,AX23,BA23,BD23,BG23,BJ23,BM23,BP23,BS23,BV23,BY23,CB23,CE23,CH23,CK23,CN23,CQ23,CT23,CW23)</f>
        <v>0</v>
      </c>
      <c r="D942" s="60">
        <f t="shared" si="703"/>
        <v>0</v>
      </c>
      <c r="AB942" s="98"/>
      <c r="AC942" s="98"/>
      <c r="AD942" s="98"/>
    </row>
    <row r="943" spans="1:30">
      <c r="A943" s="99"/>
      <c r="B943" s="60" t="str">
        <f t="shared" si="682"/>
        <v>↑先にカタログの種類を選択して下さい。</v>
      </c>
      <c r="C943" s="60">
        <f t="shared" ref="C943:D943" si="704">CHOOSE($B$136,0,E24,H24,K24,N24,Q24,T24,W24,Z24,AC24,AF24,AI24,AL24,AO24,AR24,AU24,AX24,BA24,BD24,BG24,BJ24,BM24,BP24,BS24,BV24,BY24,CB24,CE24,CH24,CK24,CN24,CQ24,CT24,CW24)</f>
        <v>0</v>
      </c>
      <c r="D943" s="60">
        <f t="shared" si="704"/>
        <v>0</v>
      </c>
      <c r="AB943" s="98"/>
      <c r="AC943" s="98"/>
      <c r="AD943" s="98"/>
    </row>
    <row r="944" spans="1:30">
      <c r="A944" s="99"/>
      <c r="B944" s="60" t="str">
        <f t="shared" si="682"/>
        <v>↑先にカタログの種類を選択して下さい。</v>
      </c>
      <c r="C944" s="60">
        <f t="shared" ref="C944:D944" si="705">CHOOSE($B$136,0,E25,H25,K25,N25,Q25,T25,W25,Z25,AC25,AF25,AI25,AL25,AO25,AR25,AU25,AX25,BA25,BD25,BG25,BJ25,BM25,BP25,BS25,BV25,BY25,CB25,CE25,CH25,CK25,CN25,CQ25,CT25,CW25)</f>
        <v>0</v>
      </c>
      <c r="D944" s="60">
        <f t="shared" si="705"/>
        <v>0</v>
      </c>
      <c r="AB944" s="98"/>
      <c r="AC944" s="98"/>
      <c r="AD944" s="98"/>
    </row>
    <row r="945" spans="1:30">
      <c r="A945" s="99"/>
      <c r="B945" s="60" t="str">
        <f t="shared" si="682"/>
        <v>↑先にカタログの種類を選択して下さい。</v>
      </c>
      <c r="C945" s="60">
        <f t="shared" ref="C945:D945" si="706">CHOOSE($B$136,0,E26,H26,K26,N26,Q26,T26,W26,Z26,AC26,AF26,AI26,AL26,AO26,AR26,AU26,AX26,BA26,BD26,BG26,BJ26,BM26,BP26,BS26,BV26,BY26,CB26,CE26,CH26,CK26,CN26,CQ26,CT26,CW26)</f>
        <v>0</v>
      </c>
      <c r="D945" s="60">
        <f t="shared" si="706"/>
        <v>0</v>
      </c>
      <c r="AB945" s="98"/>
      <c r="AC945" s="98"/>
      <c r="AD945" s="98"/>
    </row>
    <row r="946" spans="1:30">
      <c r="A946" s="99"/>
      <c r="B946" s="60" t="str">
        <f t="shared" si="682"/>
        <v>↑先にカタログの種類を選択して下さい。</v>
      </c>
      <c r="C946" s="60">
        <f t="shared" ref="C946:D946" si="707">CHOOSE($B$136,0,E27,H27,K27,N27,Q27,T27,W27,Z27,AC27,AF27,AI27,AL27,AO27,AR27,AU27,AX27,BA27,BD27,BG27,BJ27,BM27,BP27,BS27,BV27,BY27,CB27,CE27,CH27,CK27,CN27,CQ27,CT27,CW27)</f>
        <v>0</v>
      </c>
      <c r="D946" s="60">
        <f t="shared" si="707"/>
        <v>0</v>
      </c>
      <c r="AB946" s="98"/>
      <c r="AC946" s="98"/>
      <c r="AD946" s="98"/>
    </row>
    <row r="947" spans="1:30">
      <c r="A947" s="99"/>
      <c r="B947" s="60" t="str">
        <f t="shared" si="682"/>
        <v>↑先にカタログの種類を選択して下さい。</v>
      </c>
      <c r="C947" s="60">
        <f t="shared" ref="C947:D947" si="708">CHOOSE($B$136,0,E28,H28,K28,N28,Q28,T28,W28,Z28,AC28,AF28,AI28,AL28,AO28,AR28,AU28,AX28,BA28,BD28,BG28,BJ28,BM28,BP28,BS28,BV28,BY28,CB28,CE28,CH28,CK28,CN28,CQ28,CT28,CW28)</f>
        <v>0</v>
      </c>
      <c r="D947" s="60">
        <f t="shared" si="708"/>
        <v>0</v>
      </c>
      <c r="AB947" s="98"/>
      <c r="AC947" s="98"/>
      <c r="AD947" s="98"/>
    </row>
    <row r="948" spans="1:30">
      <c r="A948" s="99"/>
      <c r="B948" s="60" t="str">
        <f t="shared" si="682"/>
        <v>↑先にカタログの種類を選択して下さい。</v>
      </c>
      <c r="C948" s="60">
        <f t="shared" ref="C948:D948" si="709">CHOOSE($B$136,0,E29,H29,K29,N29,Q29,T29,W29,Z29,AC29,AF29,AI29,AL29,AO29,AR29,AU29,AX29,BA29,BD29,BG29,BJ29,BM29,BP29,BS29,BV29,BY29,CB29,CE29,CH29,CK29,CN29,CQ29,CT29,CW29)</f>
        <v>0</v>
      </c>
      <c r="D948" s="60">
        <f t="shared" si="709"/>
        <v>0</v>
      </c>
      <c r="AB948" s="98"/>
      <c r="AC948" s="98"/>
      <c r="AD948" s="98"/>
    </row>
    <row r="949" spans="1:30">
      <c r="A949" s="99"/>
      <c r="B949" s="60"/>
      <c r="C949" s="60"/>
      <c r="D949" s="60"/>
      <c r="AB949" s="98"/>
      <c r="AC949" s="98"/>
      <c r="AD949" s="98"/>
    </row>
    <row r="950" spans="1:30">
      <c r="A950" s="99"/>
      <c r="B950" s="60"/>
      <c r="C950" s="60"/>
      <c r="D950" s="60"/>
      <c r="AB950" s="98"/>
      <c r="AC950" s="98"/>
      <c r="AD950" s="98"/>
    </row>
    <row r="951" spans="1:30">
      <c r="A951" s="99">
        <v>27</v>
      </c>
      <c r="B951" s="60" t="str">
        <f>CHOOSE($B$137,"↑先にカタログの種類を選択して下さい。",D2,G2,J2,M2,P2,S2,V2,Y2,AB2,AE2,AH2,AK2,AN2,AQ2,AT2,AW2,AZ2,BC2,BF2,BI2,BL2,BO2,BR2,BU2,BX2,CA2,CD2,CG2,CJ2,CM2,CP2,CS2,CV2)</f>
        <v>↑先にカタログの種類を選択して下さい。</v>
      </c>
      <c r="C951" s="60">
        <f>CHOOSE($B$137,0,E2,H2,K2,N2,Q2,T2,W2,Z2,AC2,AF2,AI2,AL2,AO2,AR2,AU2,AX2,BA2,BD2,BG2,BJ2,BM2,BP2,BS2,BV2,BY2,CB2,CE2,CH2,CK2,CN2,CQ2,CT2,CW2)</f>
        <v>0</v>
      </c>
      <c r="D951" s="60">
        <f>CHOOSE($B$137,0,F2,I2,L2,O2,R2,U2,X2,AA2,AD2,AG2,AJ2,AM2,AP2,AS2,AV2,AY2,BB2,BE2,BH2,BK2,BN2,BQ2,BT2,BW2,BZ2,CC2,CF2,CI2,CL2,CO2,CR2,CU2,CX2)</f>
        <v>0</v>
      </c>
      <c r="AB951" s="98"/>
      <c r="AC951" s="98"/>
      <c r="AD951" s="98"/>
    </row>
    <row r="952" spans="1:30">
      <c r="A952" s="99"/>
      <c r="B952" s="60" t="str">
        <f t="shared" ref="B952:B978" si="710">CHOOSE($B$137,"↑先にカタログの種類を選択して下さい。",D3,G3,J3,M3,P3,S3,V3,Y3,AB3,AE3,AH3,AK3,AN3,AQ3,AT3,AW3,AZ3,BC3,BF3,BI3,BL3,BO3,BR3,BU3,BX3,CA3,CD3,CG3,CJ3,CM3,CP3,CS3,CV3)</f>
        <v>↑先にカタログの種類を選択して下さい。</v>
      </c>
      <c r="C952" s="60">
        <f t="shared" ref="C952:D952" si="711">CHOOSE($B$137,0,E3,H3,K3,N3,Q3,T3,W3,Z3,AC3,AF3,AI3,AL3,AO3,AR3,AU3,AX3,BA3,BD3,BG3,BJ3,BM3,BP3,BS3,BV3,BY3,CB3,CE3,CH3,CK3,CN3,CQ3,CT3,CW3)</f>
        <v>0</v>
      </c>
      <c r="D952" s="60">
        <f t="shared" si="711"/>
        <v>0</v>
      </c>
      <c r="AB952" s="98"/>
      <c r="AC952" s="98"/>
      <c r="AD952" s="98"/>
    </row>
    <row r="953" spans="1:30">
      <c r="A953" s="99"/>
      <c r="B953" s="60" t="str">
        <f t="shared" si="710"/>
        <v>↑先にカタログの種類を選択して下さい。</v>
      </c>
      <c r="C953" s="60">
        <f t="shared" ref="C953:D953" si="712">CHOOSE($B$137,0,E4,H4,K4,N4,Q4,T4,W4,Z4,AC4,AF4,AI4,AL4,AO4,AR4,AU4,AX4,BA4,BD4,BG4,BJ4,BM4,BP4,BS4,BV4,BY4,CB4,CE4,CH4,CK4,CN4,CQ4,CT4,CW4)</f>
        <v>0</v>
      </c>
      <c r="D953" s="60">
        <f t="shared" si="712"/>
        <v>0</v>
      </c>
      <c r="AB953" s="98"/>
      <c r="AC953" s="98"/>
      <c r="AD953" s="98"/>
    </row>
    <row r="954" spans="1:30">
      <c r="A954" s="99"/>
      <c r="B954" s="60" t="str">
        <f t="shared" si="710"/>
        <v>↑先にカタログの種類を選択して下さい。</v>
      </c>
      <c r="C954" s="60">
        <f t="shared" ref="C954:D954" si="713">CHOOSE($B$137,0,E5,H5,K5,N5,Q5,T5,W5,Z5,AC5,AF5,AI5,AL5,AO5,AR5,AU5,AX5,BA5,BD5,BG5,BJ5,BM5,BP5,BS5,BV5,BY5,CB5,CE5,CH5,CK5,CN5,CQ5,CT5,CW5)</f>
        <v>0</v>
      </c>
      <c r="D954" s="60">
        <f t="shared" si="713"/>
        <v>0</v>
      </c>
      <c r="AB954" s="98"/>
      <c r="AC954" s="98"/>
      <c r="AD954" s="98"/>
    </row>
    <row r="955" spans="1:30">
      <c r="A955" s="99"/>
      <c r="B955" s="60" t="str">
        <f t="shared" si="710"/>
        <v>↑先にカタログの種類を選択して下さい。</v>
      </c>
      <c r="C955" s="60">
        <f t="shared" ref="C955:D955" si="714">CHOOSE($B$137,0,E6,H6,K6,N6,Q6,T6,W6,Z6,AC6,AF6,AI6,AL6,AO6,AR6,AU6,AX6,BA6,BD6,BG6,BJ6,BM6,BP6,BS6,BV6,BY6,CB6,CE6,CH6,CK6,CN6,CQ6,CT6,CW6)</f>
        <v>0</v>
      </c>
      <c r="D955" s="60">
        <f t="shared" si="714"/>
        <v>0</v>
      </c>
      <c r="AB955" s="98"/>
      <c r="AC955" s="98"/>
      <c r="AD955" s="98"/>
    </row>
    <row r="956" spans="1:30">
      <c r="A956" s="99"/>
      <c r="B956" s="60" t="str">
        <f t="shared" si="710"/>
        <v>↑先にカタログの種類を選択して下さい。</v>
      </c>
      <c r="C956" s="60">
        <f t="shared" ref="C956:D956" si="715">CHOOSE($B$137,0,E7,H7,K7,N7,Q7,T7,W7,Z7,AC7,AF7,AI7,AL7,AO7,AR7,AU7,AX7,BA7,BD7,BG7,BJ7,BM7,BP7,BS7,BV7,BY7,CB7,CE7,CH7,CK7,CN7,CQ7,CT7,CW7)</f>
        <v>0</v>
      </c>
      <c r="D956" s="60">
        <f t="shared" si="715"/>
        <v>0</v>
      </c>
      <c r="AB956" s="98"/>
      <c r="AC956" s="98"/>
      <c r="AD956" s="98"/>
    </row>
    <row r="957" spans="1:30">
      <c r="A957" s="99"/>
      <c r="B957" s="60" t="str">
        <f t="shared" si="710"/>
        <v>↑先にカタログの種類を選択して下さい。</v>
      </c>
      <c r="C957" s="60">
        <f t="shared" ref="C957:D957" si="716">CHOOSE($B$137,0,E8,H8,K8,N8,Q8,T8,W8,Z8,AC8,AF8,AI8,AL8,AO8,AR8,AU8,AX8,BA8,BD8,BG8,BJ8,BM8,BP8,BS8,BV8,BY8,CB8,CE8,CH8,CK8,CN8,CQ8,CT8,CW8)</f>
        <v>0</v>
      </c>
      <c r="D957" s="60">
        <f t="shared" si="716"/>
        <v>0</v>
      </c>
      <c r="AB957" s="98"/>
      <c r="AC957" s="98"/>
      <c r="AD957" s="98"/>
    </row>
    <row r="958" spans="1:30">
      <c r="A958" s="99"/>
      <c r="B958" s="60" t="str">
        <f t="shared" si="710"/>
        <v>↑先にカタログの種類を選択して下さい。</v>
      </c>
      <c r="C958" s="60">
        <f t="shared" ref="C958:D958" si="717">CHOOSE($B$137,0,E9,H9,K9,N9,Q9,T9,W9,Z9,AC9,AF9,AI9,AL9,AO9,AR9,AU9,AX9,BA9,BD9,BG9,BJ9,BM9,BP9,BS9,BV9,BY9,CB9,CE9,CH9,CK9,CN9,CQ9,CT9,CW9)</f>
        <v>0</v>
      </c>
      <c r="D958" s="60">
        <f t="shared" si="717"/>
        <v>0</v>
      </c>
      <c r="AB958" s="98"/>
      <c r="AC958" s="98"/>
      <c r="AD958" s="98"/>
    </row>
    <row r="959" spans="1:30">
      <c r="A959" s="99"/>
      <c r="B959" s="60" t="str">
        <f t="shared" si="710"/>
        <v>↑先にカタログの種類を選択して下さい。</v>
      </c>
      <c r="C959" s="60">
        <f t="shared" ref="C959:D959" si="718">CHOOSE($B$137,0,E10,H10,K10,N10,Q10,T10,W10,Z10,AC10,AF10,AI10,AL10,AO10,AR10,AU10,AX10,BA10,BD10,BG10,BJ10,BM10,BP10,BS10,BV10,BY10,CB10,CE10,CH10,CK10,CN10,CQ10,CT10,CW10)</f>
        <v>0</v>
      </c>
      <c r="D959" s="60">
        <f t="shared" si="718"/>
        <v>0</v>
      </c>
      <c r="AB959" s="98"/>
      <c r="AC959" s="98"/>
      <c r="AD959" s="98"/>
    </row>
    <row r="960" spans="1:30">
      <c r="A960" s="99"/>
      <c r="B960" s="60" t="str">
        <f t="shared" si="710"/>
        <v>↑先にカタログの種類を選択して下さい。</v>
      </c>
      <c r="C960" s="60">
        <f t="shared" ref="C960:D960" si="719">CHOOSE($B$137,0,E11,H11,K11,N11,Q11,T11,W11,Z11,AC11,AF11,AI11,AL11,AO11,AR11,AU11,AX11,BA11,BD11,BG11,BJ11,BM11,BP11,BS11,BV11,BY11,CB11,CE11,CH11,CK11,CN11,CQ11,CT11,CW11)</f>
        <v>0</v>
      </c>
      <c r="D960" s="60">
        <f t="shared" si="719"/>
        <v>0</v>
      </c>
      <c r="AB960" s="98"/>
      <c r="AC960" s="98"/>
      <c r="AD960" s="98"/>
    </row>
    <row r="961" spans="1:30">
      <c r="A961" s="99"/>
      <c r="B961" s="60" t="str">
        <f t="shared" si="710"/>
        <v>↑先にカタログの種類を選択して下さい。</v>
      </c>
      <c r="C961" s="60">
        <f t="shared" ref="C961:D961" si="720">CHOOSE($B$137,0,E12,H12,K12,N12,Q12,T12,W12,Z12,AC12,AF12,AI12,AL12,AO12,AR12,AU12,AX12,BA12,BD12,BG12,BJ12,BM12,BP12,BS12,BV12,BY12,CB12,CE12,CH12,CK12,CN12,CQ12,CT12,CW12)</f>
        <v>0</v>
      </c>
      <c r="D961" s="60">
        <f t="shared" si="720"/>
        <v>0</v>
      </c>
      <c r="AB961" s="98"/>
      <c r="AC961" s="98"/>
      <c r="AD961" s="98"/>
    </row>
    <row r="962" spans="1:30">
      <c r="A962" s="99"/>
      <c r="B962" s="60" t="str">
        <f t="shared" si="710"/>
        <v>↑先にカタログの種類を選択して下さい。</v>
      </c>
      <c r="C962" s="60">
        <f t="shared" ref="C962:D962" si="721">CHOOSE($B$137,0,E13,H13,K13,N13,Q13,T13,W13,Z13,AC13,AF13,AI13,AL13,AO13,AR13,AU13,AX13,BA13,BD13,BG13,BJ13,BM13,BP13,BS13,BV13,BY13,CB13,CE13,CH13,CK13,CN13,CQ13,CT13,CW13)</f>
        <v>0</v>
      </c>
      <c r="D962" s="60">
        <f t="shared" si="721"/>
        <v>0</v>
      </c>
      <c r="AB962" s="98"/>
      <c r="AC962" s="98"/>
      <c r="AD962" s="98"/>
    </row>
    <row r="963" spans="1:30">
      <c r="A963" s="99"/>
      <c r="B963" s="60" t="str">
        <f t="shared" si="710"/>
        <v>↑先にカタログの種類を選択して下さい。</v>
      </c>
      <c r="C963" s="60">
        <f t="shared" ref="C963:D963" si="722">CHOOSE($B$137,0,E14,H14,K14,N14,Q14,T14,W14,Z14,AC14,AF14,AI14,AL14,AO14,AR14,AU14,AX14,BA14,BD14,BG14,BJ14,BM14,BP14,BS14,BV14,BY14,CB14,CE14,CH14,CK14,CN14,CQ14,CT14,CW14)</f>
        <v>0</v>
      </c>
      <c r="D963" s="60">
        <f t="shared" si="722"/>
        <v>0</v>
      </c>
      <c r="AB963" s="98"/>
      <c r="AC963" s="98"/>
      <c r="AD963" s="98"/>
    </row>
    <row r="964" spans="1:30">
      <c r="A964" s="99"/>
      <c r="B964" s="60" t="str">
        <f t="shared" si="710"/>
        <v>↑先にカタログの種類を選択して下さい。</v>
      </c>
      <c r="C964" s="60">
        <f t="shared" ref="C964:D964" si="723">CHOOSE($B$137,0,E15,H15,K15,N15,Q15,T15,W15,Z15,AC15,AF15,AI15,AL15,AO15,AR15,AU15,AX15,BA15,BD15,BG15,BJ15,BM15,BP15,BS15,BV15,BY15,CB15,CE15,CH15,CK15,CN15,CQ15,CT15,CW15)</f>
        <v>0</v>
      </c>
      <c r="D964" s="60">
        <f t="shared" si="723"/>
        <v>0</v>
      </c>
      <c r="AB964" s="98"/>
      <c r="AC964" s="98"/>
      <c r="AD964" s="98"/>
    </row>
    <row r="965" spans="1:30">
      <c r="A965" s="99"/>
      <c r="B965" s="60" t="str">
        <f t="shared" si="710"/>
        <v>↑先にカタログの種類を選択して下さい。</v>
      </c>
      <c r="C965" s="60">
        <f t="shared" ref="C965:D965" si="724">CHOOSE($B$137,0,E16,H16,K16,N16,Q16,T16,W16,Z16,AC16,AF16,AI16,AL16,AO16,AR16,AU16,AX16,BA16,BD16,BG16,BJ16,BM16,BP16,BS16,BV16,BY16,CB16,CE16,CH16,CK16,CN16,CQ16,CT16,CW16)</f>
        <v>0</v>
      </c>
      <c r="D965" s="60">
        <f t="shared" si="724"/>
        <v>0</v>
      </c>
      <c r="AB965" s="98"/>
      <c r="AC965" s="98"/>
      <c r="AD965" s="98"/>
    </row>
    <row r="966" spans="1:30">
      <c r="A966" s="99"/>
      <c r="B966" s="60" t="str">
        <f t="shared" si="710"/>
        <v>↑先にカタログの種類を選択して下さい。</v>
      </c>
      <c r="C966" s="60">
        <f t="shared" ref="C966:D966" si="725">CHOOSE($B$137,0,E17,H17,K17,N17,Q17,T17,W17,Z17,AC17,AF17,AI17,AL17,AO17,AR17,AU17,AX17,BA17,BD17,BG17,BJ17,BM17,BP17,BS17,BV17,BY17,CB17,CE17,CH17,CK17,CN17,CQ17,CT17,CW17)</f>
        <v>0</v>
      </c>
      <c r="D966" s="60">
        <f t="shared" si="725"/>
        <v>0</v>
      </c>
      <c r="AB966" s="98"/>
      <c r="AC966" s="98"/>
      <c r="AD966" s="98"/>
    </row>
    <row r="967" spans="1:30">
      <c r="A967" s="99"/>
      <c r="B967" s="60" t="str">
        <f t="shared" si="710"/>
        <v>↑先にカタログの種類を選択して下さい。</v>
      </c>
      <c r="C967" s="60">
        <f t="shared" ref="C967:D967" si="726">CHOOSE($B$137,0,E18,H18,K18,N18,Q18,T18,W18,Z18,AC18,AF18,AI18,AL18,AO18,AR18,AU18,AX18,BA18,BD18,BG18,BJ18,BM18,BP18,BS18,BV18,BY18,CB18,CE18,CH18,CK18,CN18,CQ18,CT18,CW18)</f>
        <v>0</v>
      </c>
      <c r="D967" s="60">
        <f t="shared" si="726"/>
        <v>0</v>
      </c>
      <c r="AB967" s="98"/>
      <c r="AC967" s="98"/>
      <c r="AD967" s="98"/>
    </row>
    <row r="968" spans="1:30">
      <c r="A968" s="99"/>
      <c r="B968" s="60" t="str">
        <f t="shared" si="710"/>
        <v>↑先にカタログの種類を選択して下さい。</v>
      </c>
      <c r="C968" s="60">
        <f t="shared" ref="C968:D968" si="727">CHOOSE($B$137,0,E19,H19,K19,N19,Q19,T19,W19,Z19,AC19,AF19,AI19,AL19,AO19,AR19,AU19,AX19,BA19,BD19,BG19,BJ19,BM19,BP19,BS19,BV19,BY19,CB19,CE19,CH19,CK19,CN19,CQ19,CT19,CW19)</f>
        <v>0</v>
      </c>
      <c r="D968" s="60">
        <f t="shared" si="727"/>
        <v>0</v>
      </c>
      <c r="AB968" s="98"/>
      <c r="AC968" s="98"/>
      <c r="AD968" s="98"/>
    </row>
    <row r="969" spans="1:30">
      <c r="A969" s="99"/>
      <c r="B969" s="60" t="str">
        <f t="shared" si="710"/>
        <v>↑先にカタログの種類を選択して下さい。</v>
      </c>
      <c r="C969" s="60">
        <f t="shared" ref="C969:D969" si="728">CHOOSE($B$137,0,E20,H20,K20,N20,Q20,T20,W20,Z20,AC20,AF20,AI20,AL20,AO20,AR20,AU20,AX20,BA20,BD20,BG20,BJ20,BM20,BP20,BS20,BV20,BY20,CB20,CE20,CH20,CK20,CN20,CQ20,CT20,CW20)</f>
        <v>0</v>
      </c>
      <c r="D969" s="60">
        <f t="shared" si="728"/>
        <v>0</v>
      </c>
      <c r="AB969" s="98"/>
      <c r="AC969" s="98"/>
      <c r="AD969" s="98"/>
    </row>
    <row r="970" spans="1:30">
      <c r="A970" s="99"/>
      <c r="B970" s="60" t="str">
        <f t="shared" si="710"/>
        <v>↑先にカタログの種類を選択して下さい。</v>
      </c>
      <c r="C970" s="60">
        <f t="shared" ref="C970:D970" si="729">CHOOSE($B$137,0,E21,H21,K21,N21,Q21,T21,W21,Z21,AC21,AF21,AI21,AL21,AO21,AR21,AU21,AX21,BA21,BD21,BG21,BJ21,BM21,BP21,BS21,BV21,BY21,CB21,CE21,CH21,CK21,CN21,CQ21,CT21,CW21)</f>
        <v>0</v>
      </c>
      <c r="D970" s="60">
        <f t="shared" si="729"/>
        <v>0</v>
      </c>
      <c r="AB970" s="98"/>
      <c r="AC970" s="98"/>
      <c r="AD970" s="98"/>
    </row>
    <row r="971" spans="1:30">
      <c r="A971" s="99"/>
      <c r="B971" s="60" t="str">
        <f t="shared" si="710"/>
        <v>↑先にカタログの種類を選択して下さい。</v>
      </c>
      <c r="C971" s="60">
        <f t="shared" ref="C971:D971" si="730">CHOOSE($B$137,0,E22,H22,K22,N22,Q22,T22,W22,Z22,AC22,AF22,AI22,AL22,AO22,AR22,AU22,AX22,BA22,BD22,BG22,BJ22,BM22,BP22,BS22,BV22,BY22,CB22,CE22,CH22,CK22,CN22,CQ22,CT22,CW22)</f>
        <v>0</v>
      </c>
      <c r="D971" s="60">
        <f t="shared" si="730"/>
        <v>0</v>
      </c>
      <c r="AB971" s="98"/>
      <c r="AC971" s="98"/>
      <c r="AD971" s="98"/>
    </row>
    <row r="972" spans="1:30">
      <c r="A972" s="99"/>
      <c r="B972" s="60" t="str">
        <f t="shared" si="710"/>
        <v>↑先にカタログの種類を選択して下さい。</v>
      </c>
      <c r="C972" s="60">
        <f t="shared" ref="C972:D972" si="731">CHOOSE($B$137,0,E23,H23,K23,N23,Q23,T23,W23,Z23,AC23,AF23,AI23,AL23,AO23,AR23,AU23,AX23,BA23,BD23,BG23,BJ23,BM23,BP23,BS23,BV23,BY23,CB23,CE23,CH23,CK23,CN23,CQ23,CT23,CW23)</f>
        <v>0</v>
      </c>
      <c r="D972" s="60">
        <f t="shared" si="731"/>
        <v>0</v>
      </c>
      <c r="AB972" s="98"/>
      <c r="AC972" s="98"/>
      <c r="AD972" s="98"/>
    </row>
    <row r="973" spans="1:30">
      <c r="A973" s="99"/>
      <c r="B973" s="60" t="str">
        <f t="shared" si="710"/>
        <v>↑先にカタログの種類を選択して下さい。</v>
      </c>
      <c r="C973" s="60">
        <f t="shared" ref="C973:D973" si="732">CHOOSE($B$137,0,E24,H24,K24,N24,Q24,T24,W24,Z24,AC24,AF24,AI24,AL24,AO24,AR24,AU24,AX24,BA24,BD24,BG24,BJ24,BM24,BP24,BS24,BV24,BY24,CB24,CE24,CH24,CK24,CN24,CQ24,CT24,CW24)</f>
        <v>0</v>
      </c>
      <c r="D973" s="60">
        <f t="shared" si="732"/>
        <v>0</v>
      </c>
      <c r="AB973" s="98"/>
      <c r="AC973" s="98"/>
      <c r="AD973" s="98"/>
    </row>
    <row r="974" spans="1:30">
      <c r="A974" s="99"/>
      <c r="B974" s="60" t="str">
        <f t="shared" si="710"/>
        <v>↑先にカタログの種類を選択して下さい。</v>
      </c>
      <c r="C974" s="60">
        <f t="shared" ref="C974:D974" si="733">CHOOSE($B$137,0,E25,H25,K25,N25,Q25,T25,W25,Z25,AC25,AF25,AI25,AL25,AO25,AR25,AU25,AX25,BA25,BD25,BG25,BJ25,BM25,BP25,BS25,BV25,BY25,CB25,CE25,CH25,CK25,CN25,CQ25,CT25,CW25)</f>
        <v>0</v>
      </c>
      <c r="D974" s="60">
        <f t="shared" si="733"/>
        <v>0</v>
      </c>
      <c r="AB974" s="98"/>
      <c r="AC974" s="98"/>
      <c r="AD974" s="98"/>
    </row>
    <row r="975" spans="1:30">
      <c r="A975" s="99"/>
      <c r="B975" s="60" t="str">
        <f t="shared" si="710"/>
        <v>↑先にカタログの種類を選択して下さい。</v>
      </c>
      <c r="C975" s="60">
        <f t="shared" ref="C975:D975" si="734">CHOOSE($B$137,0,E26,H26,K26,N26,Q26,T26,W26,Z26,AC26,AF26,AI26,AL26,AO26,AR26,AU26,AX26,BA26,BD26,BG26,BJ26,BM26,BP26,BS26,BV26,BY26,CB26,CE26,CH26,CK26,CN26,CQ26,CT26,CW26)</f>
        <v>0</v>
      </c>
      <c r="D975" s="60">
        <f t="shared" si="734"/>
        <v>0</v>
      </c>
      <c r="AB975" s="98"/>
      <c r="AC975" s="98"/>
      <c r="AD975" s="98"/>
    </row>
    <row r="976" spans="1:30">
      <c r="A976" s="99"/>
      <c r="B976" s="60" t="str">
        <f t="shared" si="710"/>
        <v>↑先にカタログの種類を選択して下さい。</v>
      </c>
      <c r="C976" s="60">
        <f t="shared" ref="C976:D976" si="735">CHOOSE($B$137,0,E27,H27,K27,N27,Q27,T27,W27,Z27,AC27,AF27,AI27,AL27,AO27,AR27,AU27,AX27,BA27,BD27,BG27,BJ27,BM27,BP27,BS27,BV27,BY27,CB27,CE27,CH27,CK27,CN27,CQ27,CT27,CW27)</f>
        <v>0</v>
      </c>
      <c r="D976" s="60">
        <f t="shared" si="735"/>
        <v>0</v>
      </c>
      <c r="AB976" s="98"/>
      <c r="AC976" s="98"/>
      <c r="AD976" s="98"/>
    </row>
    <row r="977" spans="1:30">
      <c r="A977" s="99"/>
      <c r="B977" s="60" t="str">
        <f t="shared" si="710"/>
        <v>↑先にカタログの種類を選択して下さい。</v>
      </c>
      <c r="C977" s="60">
        <f t="shared" ref="C977:D977" si="736">CHOOSE($B$137,0,E28,H28,K28,N28,Q28,T28,W28,Z28,AC28,AF28,AI28,AL28,AO28,AR28,AU28,AX28,BA28,BD28,BG28,BJ28,BM28,BP28,BS28,BV28,BY28,CB28,CE28,CH28,CK28,CN28,CQ28,CT28,CW28)</f>
        <v>0</v>
      </c>
      <c r="D977" s="60">
        <f t="shared" si="736"/>
        <v>0</v>
      </c>
      <c r="AB977" s="98"/>
      <c r="AC977" s="98"/>
      <c r="AD977" s="98"/>
    </row>
    <row r="978" spans="1:30">
      <c r="A978" s="99"/>
      <c r="B978" s="60" t="str">
        <f t="shared" si="710"/>
        <v>↑先にカタログの種類を選択して下さい。</v>
      </c>
      <c r="C978" s="60">
        <f t="shared" ref="C978:D978" si="737">CHOOSE($B$137,0,E29,H29,K29,N29,Q29,T29,W29,Z29,AC29,AF29,AI29,AL29,AO29,AR29,AU29,AX29,BA29,BD29,BG29,BJ29,BM29,BP29,BS29,BV29,BY29,CB29,CE29,CH29,CK29,CN29,CQ29,CT29,CW29)</f>
        <v>0</v>
      </c>
      <c r="D978" s="60">
        <f t="shared" si="737"/>
        <v>0</v>
      </c>
      <c r="AB978" s="98"/>
      <c r="AC978" s="98"/>
      <c r="AD978" s="98"/>
    </row>
    <row r="979" spans="1:30">
      <c r="A979" s="99"/>
      <c r="B979" s="60"/>
      <c r="C979" s="60"/>
      <c r="D979" s="60"/>
      <c r="AB979" s="98"/>
      <c r="AC979" s="98"/>
      <c r="AD979" s="98"/>
    </row>
    <row r="980" spans="1:30">
      <c r="A980" s="99"/>
      <c r="B980" s="60"/>
      <c r="C980" s="60"/>
      <c r="D980" s="60"/>
      <c r="AB980" s="98"/>
      <c r="AC980" s="98"/>
      <c r="AD980" s="98"/>
    </row>
    <row r="981" spans="1:30">
      <c r="A981" s="99">
        <v>28</v>
      </c>
      <c r="B981" s="60" t="str">
        <f>CHOOSE($B$138,"↑先にカタログの種類を選択して下さい。",D2,G2,J2,M2,P2,S2,V2,Y2,AB2,AE2,AH2,AK2,AN2,AQ2,AT2,AW2,AZ2,BC2,BF2,BI2,BL2,BO2,BR2,BU2,BX2,CA2,CD2,CG2,CJ2,CM2,CP2,CS2,CV2)</f>
        <v>↑先にカタログの種類を選択して下さい。</v>
      </c>
      <c r="C981" s="60">
        <f>CHOOSE($B$138,0,E2,H2,K2,N2,Q2,T2,W2,Z2,AC2,AF2,AI2,AL2,AO2,AR2,AU2,AX2,BA2,BD2,BG2,BJ2,BM2,BP2,BS2,BV2,BY2,CB2,CE2,CH2,CK2,CN2,CQ2,CT2,CW2)</f>
        <v>0</v>
      </c>
      <c r="D981" s="60">
        <f>CHOOSE($B$138,0,F2,I2,L2,O2,R2,U2,X2,AA2,AD2,AG2,AJ2,AM2,AP2,AS2,AV2,AY2,BB2,BE2,BH2,BK2,BN2,BQ2,BT2,BW2,BZ2,CC2,CF2,CI2,CL2,CO2,CR2,CU2,CX2)</f>
        <v>0</v>
      </c>
      <c r="AB981" s="98"/>
      <c r="AC981" s="98"/>
      <c r="AD981" s="98"/>
    </row>
    <row r="982" spans="1:30">
      <c r="A982" s="99"/>
      <c r="B982" s="60" t="str">
        <f t="shared" ref="B982:B1008" si="738">CHOOSE($B$138,"↑先にカタログの種類を選択して下さい。",D3,G3,J3,M3,P3,S3,V3,Y3,AB3,AE3,AH3,AK3,AN3,AQ3,AT3,AW3,AZ3,BC3,BF3,BI3,BL3,BO3,BR3,BU3,BX3,CA3,CD3,CG3,CJ3,CM3,CP3,CS3,CV3)</f>
        <v>↑先にカタログの種類を選択して下さい。</v>
      </c>
      <c r="C982" s="60">
        <f t="shared" ref="C982:D982" si="739">CHOOSE($B$138,0,E3,H3,K3,N3,Q3,T3,W3,Z3,AC3,AF3,AI3,AL3,AO3,AR3,AU3,AX3,BA3,BD3,BG3,BJ3,BM3,BP3,BS3,BV3,BY3,CB3,CE3,CH3,CK3,CN3,CQ3,CT3,CW3)</f>
        <v>0</v>
      </c>
      <c r="D982" s="60">
        <f t="shared" si="739"/>
        <v>0</v>
      </c>
      <c r="AB982" s="98"/>
      <c r="AC982" s="98"/>
      <c r="AD982" s="98"/>
    </row>
    <row r="983" spans="1:30">
      <c r="A983" s="99"/>
      <c r="B983" s="60" t="str">
        <f t="shared" si="738"/>
        <v>↑先にカタログの種類を選択して下さい。</v>
      </c>
      <c r="C983" s="60">
        <f t="shared" ref="C983:D983" si="740">CHOOSE($B$138,0,E4,H4,K4,N4,Q4,T4,W4,Z4,AC4,AF4,AI4,AL4,AO4,AR4,AU4,AX4,BA4,BD4,BG4,BJ4,BM4,BP4,BS4,BV4,BY4,CB4,CE4,CH4,CK4,CN4,CQ4,CT4,CW4)</f>
        <v>0</v>
      </c>
      <c r="D983" s="60">
        <f t="shared" si="740"/>
        <v>0</v>
      </c>
      <c r="AB983" s="98"/>
      <c r="AC983" s="98"/>
      <c r="AD983" s="98"/>
    </row>
    <row r="984" spans="1:30">
      <c r="A984" s="99"/>
      <c r="B984" s="60" t="str">
        <f t="shared" si="738"/>
        <v>↑先にカタログの種類を選択して下さい。</v>
      </c>
      <c r="C984" s="60">
        <f t="shared" ref="C984:D984" si="741">CHOOSE($B$138,0,E5,H5,K5,N5,Q5,T5,W5,Z5,AC5,AF5,AI5,AL5,AO5,AR5,AU5,AX5,BA5,BD5,BG5,BJ5,BM5,BP5,BS5,BV5,BY5,CB5,CE5,CH5,CK5,CN5,CQ5,CT5,CW5)</f>
        <v>0</v>
      </c>
      <c r="D984" s="60">
        <f t="shared" si="741"/>
        <v>0</v>
      </c>
      <c r="AB984" s="98"/>
      <c r="AC984" s="98"/>
      <c r="AD984" s="98"/>
    </row>
    <row r="985" spans="1:30">
      <c r="A985" s="99"/>
      <c r="B985" s="60" t="str">
        <f t="shared" si="738"/>
        <v>↑先にカタログの種類を選択して下さい。</v>
      </c>
      <c r="C985" s="60">
        <f t="shared" ref="C985:D985" si="742">CHOOSE($B$138,0,E6,H6,K6,N6,Q6,T6,W6,Z6,AC6,AF6,AI6,AL6,AO6,AR6,AU6,AX6,BA6,BD6,BG6,BJ6,BM6,BP6,BS6,BV6,BY6,CB6,CE6,CH6,CK6,CN6,CQ6,CT6,CW6)</f>
        <v>0</v>
      </c>
      <c r="D985" s="60">
        <f t="shared" si="742"/>
        <v>0</v>
      </c>
      <c r="AB985" s="98"/>
      <c r="AC985" s="98"/>
      <c r="AD985" s="98"/>
    </row>
    <row r="986" spans="1:30">
      <c r="A986" s="99"/>
      <c r="B986" s="60" t="str">
        <f t="shared" si="738"/>
        <v>↑先にカタログの種類を選択して下さい。</v>
      </c>
      <c r="C986" s="60">
        <f t="shared" ref="C986:D986" si="743">CHOOSE($B$138,0,E7,H7,K7,N7,Q7,T7,W7,Z7,AC7,AF7,AI7,AL7,AO7,AR7,AU7,AX7,BA7,BD7,BG7,BJ7,BM7,BP7,BS7,BV7,BY7,CB7,CE7,CH7,CK7,CN7,CQ7,CT7,CW7)</f>
        <v>0</v>
      </c>
      <c r="D986" s="60">
        <f t="shared" si="743"/>
        <v>0</v>
      </c>
      <c r="AB986" s="98"/>
      <c r="AC986" s="98"/>
      <c r="AD986" s="98"/>
    </row>
    <row r="987" spans="1:30">
      <c r="A987" s="99"/>
      <c r="B987" s="60" t="str">
        <f t="shared" si="738"/>
        <v>↑先にカタログの種類を選択して下さい。</v>
      </c>
      <c r="C987" s="60">
        <f t="shared" ref="C987:D987" si="744">CHOOSE($B$138,0,E8,H8,K8,N8,Q8,T8,W8,Z8,AC8,AF8,AI8,AL8,AO8,AR8,AU8,AX8,BA8,BD8,BG8,BJ8,BM8,BP8,BS8,BV8,BY8,CB8,CE8,CH8,CK8,CN8,CQ8,CT8,CW8)</f>
        <v>0</v>
      </c>
      <c r="D987" s="60">
        <f t="shared" si="744"/>
        <v>0</v>
      </c>
      <c r="AB987" s="98"/>
      <c r="AC987" s="98"/>
      <c r="AD987" s="98"/>
    </row>
    <row r="988" spans="1:30">
      <c r="A988" s="99"/>
      <c r="B988" s="60" t="str">
        <f t="shared" si="738"/>
        <v>↑先にカタログの種類を選択して下さい。</v>
      </c>
      <c r="C988" s="60">
        <f t="shared" ref="C988:D988" si="745">CHOOSE($B$138,0,E9,H9,K9,N9,Q9,T9,W9,Z9,AC9,AF9,AI9,AL9,AO9,AR9,AU9,AX9,BA9,BD9,BG9,BJ9,BM9,BP9,BS9,BV9,BY9,CB9,CE9,CH9,CK9,CN9,CQ9,CT9,CW9)</f>
        <v>0</v>
      </c>
      <c r="D988" s="60">
        <f t="shared" si="745"/>
        <v>0</v>
      </c>
      <c r="AB988" s="98"/>
      <c r="AC988" s="98"/>
      <c r="AD988" s="98"/>
    </row>
    <row r="989" spans="1:30">
      <c r="A989" s="99"/>
      <c r="B989" s="60" t="str">
        <f t="shared" si="738"/>
        <v>↑先にカタログの種類を選択して下さい。</v>
      </c>
      <c r="C989" s="60">
        <f t="shared" ref="C989:D989" si="746">CHOOSE($B$138,0,E10,H10,K10,N10,Q10,T10,W10,Z10,AC10,AF10,AI10,AL10,AO10,AR10,AU10,AX10,BA10,BD10,BG10,BJ10,BM10,BP10,BS10,BV10,BY10,CB10,CE10,CH10,CK10,CN10,CQ10,CT10,CW10)</f>
        <v>0</v>
      </c>
      <c r="D989" s="60">
        <f t="shared" si="746"/>
        <v>0</v>
      </c>
      <c r="AB989" s="98"/>
      <c r="AC989" s="98"/>
      <c r="AD989" s="98"/>
    </row>
    <row r="990" spans="1:30">
      <c r="A990" s="99"/>
      <c r="B990" s="60" t="str">
        <f t="shared" si="738"/>
        <v>↑先にカタログの種類を選択して下さい。</v>
      </c>
      <c r="C990" s="60">
        <f t="shared" ref="C990:D990" si="747">CHOOSE($B$138,0,E11,H11,K11,N11,Q11,T11,W11,Z11,AC11,AF11,AI11,AL11,AO11,AR11,AU11,AX11,BA11,BD11,BG11,BJ11,BM11,BP11,BS11,BV11,BY11,CB11,CE11,CH11,CK11,CN11,CQ11,CT11,CW11)</f>
        <v>0</v>
      </c>
      <c r="D990" s="60">
        <f t="shared" si="747"/>
        <v>0</v>
      </c>
      <c r="AB990" s="98"/>
      <c r="AC990" s="98"/>
      <c r="AD990" s="98"/>
    </row>
    <row r="991" spans="1:30">
      <c r="A991" s="99"/>
      <c r="B991" s="60" t="str">
        <f t="shared" si="738"/>
        <v>↑先にカタログの種類を選択して下さい。</v>
      </c>
      <c r="C991" s="60">
        <f t="shared" ref="C991:D991" si="748">CHOOSE($B$138,0,E12,H12,K12,N12,Q12,T12,W12,Z12,AC12,AF12,AI12,AL12,AO12,AR12,AU12,AX12,BA12,BD12,BG12,BJ12,BM12,BP12,BS12,BV12,BY12,CB12,CE12,CH12,CK12,CN12,CQ12,CT12,CW12)</f>
        <v>0</v>
      </c>
      <c r="D991" s="60">
        <f t="shared" si="748"/>
        <v>0</v>
      </c>
      <c r="AB991" s="98"/>
      <c r="AC991" s="98"/>
      <c r="AD991" s="98"/>
    </row>
    <row r="992" spans="1:30">
      <c r="A992" s="99"/>
      <c r="B992" s="60" t="str">
        <f t="shared" si="738"/>
        <v>↑先にカタログの種類を選択して下さい。</v>
      </c>
      <c r="C992" s="60">
        <f t="shared" ref="C992:D992" si="749">CHOOSE($B$138,0,E13,H13,K13,N13,Q13,T13,W13,Z13,AC13,AF13,AI13,AL13,AO13,AR13,AU13,AX13,BA13,BD13,BG13,BJ13,BM13,BP13,BS13,BV13,BY13,CB13,CE13,CH13,CK13,CN13,CQ13,CT13,CW13)</f>
        <v>0</v>
      </c>
      <c r="D992" s="60">
        <f t="shared" si="749"/>
        <v>0</v>
      </c>
      <c r="AB992" s="98"/>
      <c r="AC992" s="98"/>
      <c r="AD992" s="98"/>
    </row>
    <row r="993" spans="1:30">
      <c r="A993" s="99"/>
      <c r="B993" s="60" t="str">
        <f t="shared" si="738"/>
        <v>↑先にカタログの種類を選択して下さい。</v>
      </c>
      <c r="C993" s="60">
        <f t="shared" ref="C993:D993" si="750">CHOOSE($B$138,0,E14,H14,K14,N14,Q14,T14,W14,Z14,AC14,AF14,AI14,AL14,AO14,AR14,AU14,AX14,BA14,BD14,BG14,BJ14,BM14,BP14,BS14,BV14,BY14,CB14,CE14,CH14,CK14,CN14,CQ14,CT14,CW14)</f>
        <v>0</v>
      </c>
      <c r="D993" s="60">
        <f t="shared" si="750"/>
        <v>0</v>
      </c>
      <c r="AB993" s="98"/>
      <c r="AC993" s="98"/>
      <c r="AD993" s="98"/>
    </row>
    <row r="994" spans="1:30">
      <c r="A994" s="99"/>
      <c r="B994" s="60" t="str">
        <f t="shared" si="738"/>
        <v>↑先にカタログの種類を選択して下さい。</v>
      </c>
      <c r="C994" s="60">
        <f t="shared" ref="C994:D994" si="751">CHOOSE($B$138,0,E15,H15,K15,N15,Q15,T15,W15,Z15,AC15,AF15,AI15,AL15,AO15,AR15,AU15,AX15,BA15,BD15,BG15,BJ15,BM15,BP15,BS15,BV15,BY15,CB15,CE15,CH15,CK15,CN15,CQ15,CT15,CW15)</f>
        <v>0</v>
      </c>
      <c r="D994" s="60">
        <f t="shared" si="751"/>
        <v>0</v>
      </c>
      <c r="AB994" s="98"/>
      <c r="AC994" s="98"/>
      <c r="AD994" s="98"/>
    </row>
    <row r="995" spans="1:30">
      <c r="A995" s="99"/>
      <c r="B995" s="60" t="str">
        <f t="shared" si="738"/>
        <v>↑先にカタログの種類を選択して下さい。</v>
      </c>
      <c r="C995" s="60">
        <f t="shared" ref="C995:D995" si="752">CHOOSE($B$138,0,E16,H16,K16,N16,Q16,T16,W16,Z16,AC16,AF16,AI16,AL16,AO16,AR16,AU16,AX16,BA16,BD16,BG16,BJ16,BM16,BP16,BS16,BV16,BY16,CB16,CE16,CH16,CK16,CN16,CQ16,CT16,CW16)</f>
        <v>0</v>
      </c>
      <c r="D995" s="60">
        <f t="shared" si="752"/>
        <v>0</v>
      </c>
      <c r="AB995" s="98"/>
      <c r="AC995" s="98"/>
      <c r="AD995" s="98"/>
    </row>
    <row r="996" spans="1:30">
      <c r="A996" s="99"/>
      <c r="B996" s="60" t="str">
        <f t="shared" si="738"/>
        <v>↑先にカタログの種類を選択して下さい。</v>
      </c>
      <c r="C996" s="60">
        <f t="shared" ref="C996:D996" si="753">CHOOSE($B$138,0,E17,H17,K17,N17,Q17,T17,W17,Z17,AC17,AF17,AI17,AL17,AO17,AR17,AU17,AX17,BA17,BD17,BG17,BJ17,BM17,BP17,BS17,BV17,BY17,CB17,CE17,CH17,CK17,CN17,CQ17,CT17,CW17)</f>
        <v>0</v>
      </c>
      <c r="D996" s="60">
        <f t="shared" si="753"/>
        <v>0</v>
      </c>
      <c r="AB996" s="98"/>
      <c r="AC996" s="98"/>
      <c r="AD996" s="98"/>
    </row>
    <row r="997" spans="1:30">
      <c r="A997" s="99"/>
      <c r="B997" s="60" t="str">
        <f t="shared" si="738"/>
        <v>↑先にカタログの種類を選択して下さい。</v>
      </c>
      <c r="C997" s="60">
        <f t="shared" ref="C997:D997" si="754">CHOOSE($B$138,0,E18,H18,K18,N18,Q18,T18,W18,Z18,AC18,AF18,AI18,AL18,AO18,AR18,AU18,AX18,BA18,BD18,BG18,BJ18,BM18,BP18,BS18,BV18,BY18,CB18,CE18,CH18,CK18,CN18,CQ18,CT18,CW18)</f>
        <v>0</v>
      </c>
      <c r="D997" s="60">
        <f t="shared" si="754"/>
        <v>0</v>
      </c>
      <c r="AB997" s="98"/>
      <c r="AC997" s="98"/>
      <c r="AD997" s="98"/>
    </row>
    <row r="998" spans="1:30">
      <c r="A998" s="99"/>
      <c r="B998" s="60" t="str">
        <f t="shared" si="738"/>
        <v>↑先にカタログの種類を選択して下さい。</v>
      </c>
      <c r="C998" s="60">
        <f t="shared" ref="C998:D998" si="755">CHOOSE($B$138,0,E19,H19,K19,N19,Q19,T19,W19,Z19,AC19,AF19,AI19,AL19,AO19,AR19,AU19,AX19,BA19,BD19,BG19,BJ19,BM19,BP19,BS19,BV19,BY19,CB19,CE19,CH19,CK19,CN19,CQ19,CT19,CW19)</f>
        <v>0</v>
      </c>
      <c r="D998" s="60">
        <f t="shared" si="755"/>
        <v>0</v>
      </c>
      <c r="AB998" s="98"/>
      <c r="AC998" s="98"/>
      <c r="AD998" s="98"/>
    </row>
    <row r="999" spans="1:30">
      <c r="A999" s="99"/>
      <c r="B999" s="60" t="str">
        <f t="shared" si="738"/>
        <v>↑先にカタログの種類を選択して下さい。</v>
      </c>
      <c r="C999" s="60">
        <f t="shared" ref="C999:D999" si="756">CHOOSE($B$138,0,E20,H20,K20,N20,Q20,T20,W20,Z20,AC20,AF20,AI20,AL20,AO20,AR20,AU20,AX20,BA20,BD20,BG20,BJ20,BM20,BP20,BS20,BV20,BY20,CB20,CE20,CH20,CK20,CN20,CQ20,CT20,CW20)</f>
        <v>0</v>
      </c>
      <c r="D999" s="60">
        <f t="shared" si="756"/>
        <v>0</v>
      </c>
      <c r="AB999" s="98"/>
      <c r="AC999" s="98"/>
      <c r="AD999" s="98"/>
    </row>
    <row r="1000" spans="1:30">
      <c r="A1000" s="99"/>
      <c r="B1000" s="60" t="str">
        <f t="shared" si="738"/>
        <v>↑先にカタログの種類を選択して下さい。</v>
      </c>
      <c r="C1000" s="60">
        <f t="shared" ref="C1000:D1000" si="757">CHOOSE($B$138,0,E21,H21,K21,N21,Q21,T21,W21,Z21,AC21,AF21,AI21,AL21,AO21,AR21,AU21,AX21,BA21,BD21,BG21,BJ21,BM21,BP21,BS21,BV21,BY21,CB21,CE21,CH21,CK21,CN21,CQ21,CT21,CW21)</f>
        <v>0</v>
      </c>
      <c r="D1000" s="60">
        <f t="shared" si="757"/>
        <v>0</v>
      </c>
      <c r="AB1000" s="98"/>
      <c r="AC1000" s="98"/>
      <c r="AD1000" s="98"/>
    </row>
    <row r="1001" spans="1:30">
      <c r="A1001" s="99"/>
      <c r="B1001" s="60" t="str">
        <f t="shared" si="738"/>
        <v>↑先にカタログの種類を選択して下さい。</v>
      </c>
      <c r="C1001" s="60">
        <f t="shared" ref="C1001:D1001" si="758">CHOOSE($B$138,0,E22,H22,K22,N22,Q22,T22,W22,Z22,AC22,AF22,AI22,AL22,AO22,AR22,AU22,AX22,BA22,BD22,BG22,BJ22,BM22,BP22,BS22,BV22,BY22,CB22,CE22,CH22,CK22,CN22,CQ22,CT22,CW22)</f>
        <v>0</v>
      </c>
      <c r="D1001" s="60">
        <f t="shared" si="758"/>
        <v>0</v>
      </c>
      <c r="AB1001" s="98"/>
      <c r="AC1001" s="98"/>
      <c r="AD1001" s="98"/>
    </row>
    <row r="1002" spans="1:30">
      <c r="A1002" s="99"/>
      <c r="B1002" s="60" t="str">
        <f t="shared" si="738"/>
        <v>↑先にカタログの種類を選択して下さい。</v>
      </c>
      <c r="C1002" s="60">
        <f t="shared" ref="C1002:D1002" si="759">CHOOSE($B$138,0,E23,H23,K23,N23,Q23,T23,W23,Z23,AC23,AF23,AI23,AL23,AO23,AR23,AU23,AX23,BA23,BD23,BG23,BJ23,BM23,BP23,BS23,BV23,BY23,CB23,CE23,CH23,CK23,CN23,CQ23,CT23,CW23)</f>
        <v>0</v>
      </c>
      <c r="D1002" s="60">
        <f t="shared" si="759"/>
        <v>0</v>
      </c>
      <c r="AB1002" s="98"/>
      <c r="AC1002" s="98"/>
      <c r="AD1002" s="98"/>
    </row>
    <row r="1003" spans="1:30">
      <c r="A1003" s="99"/>
      <c r="B1003" s="60" t="str">
        <f t="shared" si="738"/>
        <v>↑先にカタログの種類を選択して下さい。</v>
      </c>
      <c r="C1003" s="60">
        <f t="shared" ref="C1003:D1003" si="760">CHOOSE($B$138,0,E24,H24,K24,N24,Q24,T24,W24,Z24,AC24,AF24,AI24,AL24,AO24,AR24,AU24,AX24,BA24,BD24,BG24,BJ24,BM24,BP24,BS24,BV24,BY24,CB24,CE24,CH24,CK24,CN24,CQ24,CT24,CW24)</f>
        <v>0</v>
      </c>
      <c r="D1003" s="60">
        <f t="shared" si="760"/>
        <v>0</v>
      </c>
      <c r="AB1003" s="98"/>
      <c r="AC1003" s="98"/>
      <c r="AD1003" s="98"/>
    </row>
    <row r="1004" spans="1:30">
      <c r="A1004" s="99"/>
      <c r="B1004" s="60" t="str">
        <f t="shared" si="738"/>
        <v>↑先にカタログの種類を選択して下さい。</v>
      </c>
      <c r="C1004" s="60">
        <f t="shared" ref="C1004:D1004" si="761">CHOOSE($B$138,0,E25,H25,K25,N25,Q25,T25,W25,Z25,AC25,AF25,AI25,AL25,AO25,AR25,AU25,AX25,BA25,BD25,BG25,BJ25,BM25,BP25,BS25,BV25,BY25,CB25,CE25,CH25,CK25,CN25,CQ25,CT25,CW25)</f>
        <v>0</v>
      </c>
      <c r="D1004" s="60">
        <f t="shared" si="761"/>
        <v>0</v>
      </c>
      <c r="AB1004" s="98"/>
      <c r="AC1004" s="98"/>
      <c r="AD1004" s="98"/>
    </row>
    <row r="1005" spans="1:30">
      <c r="A1005" s="99"/>
      <c r="B1005" s="60" t="str">
        <f t="shared" si="738"/>
        <v>↑先にカタログの種類を選択して下さい。</v>
      </c>
      <c r="C1005" s="60">
        <f t="shared" ref="C1005:D1005" si="762">CHOOSE($B$138,0,E26,H26,K26,N26,Q26,T26,W26,Z26,AC26,AF26,AI26,AL26,AO26,AR26,AU26,AX26,BA26,BD26,BG26,BJ26,BM26,BP26,BS26,BV26,BY26,CB26,CE26,CH26,CK26,CN26,CQ26,CT26,CW26)</f>
        <v>0</v>
      </c>
      <c r="D1005" s="60">
        <f t="shared" si="762"/>
        <v>0</v>
      </c>
      <c r="AB1005" s="98"/>
      <c r="AC1005" s="98"/>
      <c r="AD1005" s="98"/>
    </row>
    <row r="1006" spans="1:30">
      <c r="A1006" s="99"/>
      <c r="B1006" s="60" t="str">
        <f t="shared" si="738"/>
        <v>↑先にカタログの種類を選択して下さい。</v>
      </c>
      <c r="C1006" s="60">
        <f t="shared" ref="C1006:D1006" si="763">CHOOSE($B$138,0,E27,H27,K27,N27,Q27,T27,W27,Z27,AC27,AF27,AI27,AL27,AO27,AR27,AU27,AX27,BA27,BD27,BG27,BJ27,BM27,BP27,BS27,BV27,BY27,CB27,CE27,CH27,CK27,CN27,CQ27,CT27,CW27)</f>
        <v>0</v>
      </c>
      <c r="D1006" s="60">
        <f t="shared" si="763"/>
        <v>0</v>
      </c>
      <c r="AB1006" s="98"/>
      <c r="AC1006" s="98"/>
      <c r="AD1006" s="98"/>
    </row>
    <row r="1007" spans="1:30">
      <c r="A1007" s="99"/>
      <c r="B1007" s="60" t="str">
        <f t="shared" si="738"/>
        <v>↑先にカタログの種類を選択して下さい。</v>
      </c>
      <c r="C1007" s="60">
        <f t="shared" ref="C1007:D1007" si="764">CHOOSE($B$138,0,E28,H28,K28,N28,Q28,T28,W28,Z28,AC28,AF28,AI28,AL28,AO28,AR28,AU28,AX28,BA28,BD28,BG28,BJ28,BM28,BP28,BS28,BV28,BY28,CB28,CE28,CH28,CK28,CN28,CQ28,CT28,CW28)</f>
        <v>0</v>
      </c>
      <c r="D1007" s="60">
        <f t="shared" si="764"/>
        <v>0</v>
      </c>
      <c r="AB1007" s="98"/>
      <c r="AC1007" s="98"/>
      <c r="AD1007" s="98"/>
    </row>
    <row r="1008" spans="1:30">
      <c r="A1008" s="99"/>
      <c r="B1008" s="60" t="str">
        <f t="shared" si="738"/>
        <v>↑先にカタログの種類を選択して下さい。</v>
      </c>
      <c r="C1008" s="60">
        <f t="shared" ref="C1008:D1008" si="765">CHOOSE($B$138,0,E29,H29,K29,N29,Q29,T29,W29,Z29,AC29,AF29,AI29,AL29,AO29,AR29,AU29,AX29,BA29,BD29,BG29,BJ29,BM29,BP29,BS29,BV29,BY29,CB29,CE29,CH29,CK29,CN29,CQ29,CT29,CW29)</f>
        <v>0</v>
      </c>
      <c r="D1008" s="60">
        <f t="shared" si="765"/>
        <v>0</v>
      </c>
      <c r="AB1008" s="98"/>
      <c r="AC1008" s="98"/>
      <c r="AD1008" s="98"/>
    </row>
    <row r="1009" spans="1:30">
      <c r="A1009" s="99"/>
      <c r="B1009" s="60"/>
      <c r="C1009" s="60"/>
      <c r="D1009" s="60"/>
      <c r="AB1009" s="98"/>
      <c r="AC1009" s="98"/>
      <c r="AD1009" s="98"/>
    </row>
    <row r="1010" spans="1:30">
      <c r="A1010" s="99"/>
      <c r="B1010" s="60"/>
      <c r="C1010" s="60"/>
      <c r="D1010" s="60"/>
      <c r="AB1010" s="98"/>
      <c r="AC1010" s="98"/>
      <c r="AD1010" s="98"/>
    </row>
    <row r="1011" spans="1:30">
      <c r="A1011" s="99">
        <v>29</v>
      </c>
      <c r="B1011" s="60" t="str">
        <f>CHOOSE($B$139,"↑先にカタログの種類を選択して下さい。",D2,G2,J2,M2,P2,S2,V2,Y2,AB2,AE2,AH2,AK2,AN2,AQ2,AT2,AW2,AZ2,BC2,BF2,BI2,BL2,BO2,BR2,BU2,BX2,CA2,CD2,CG2,CJ2,CM2,CP2,CS2,CV2)</f>
        <v>↑先にカタログの種類を選択して下さい。</v>
      </c>
      <c r="C1011" s="60">
        <f>CHOOSE($B$139,0,E2,H2,K2,N2,Q2,T2,W2,Z2,AC2,AF2,AI2,AL2,AO2,AR2,AU2,AX2,BA2,BD2,BG2,BJ2,BM2,BP2,BS2,BV2,BY2,CB2,CE2,CH2,CK2,CN2,CQ2,CT2,CW2)</f>
        <v>0</v>
      </c>
      <c r="D1011" s="60">
        <f>CHOOSE($B$139,0,F2,I2,L2,O2,R2,U2,X2,AA2,AD2,AG2,AJ2,AM2,AP2,AS2,AV2,AY2,BB2,BE2,BH2,BK2,BN2,BQ2,BT2,BW2,BZ2,CC2,CF2,CI2,CL2,CO2,CR2,CU2,CX2)</f>
        <v>0</v>
      </c>
      <c r="AB1011" s="98"/>
      <c r="AC1011" s="98"/>
      <c r="AD1011" s="98"/>
    </row>
    <row r="1012" spans="1:30">
      <c r="A1012" s="99"/>
      <c r="B1012" s="60" t="str">
        <f t="shared" ref="B1012:B1038" si="766">CHOOSE($B$139,"↑先にカタログの種類を選択して下さい。",D3,G3,J3,M3,P3,S3,V3,Y3,AB3,AE3,AH3,AK3,AN3,AQ3,AT3,AW3,AZ3,BC3,BF3,BI3,BL3,BO3,BR3,BU3,BX3,CA3,CD3,CG3,CJ3,CM3,CP3,CS3,CV3)</f>
        <v>↑先にカタログの種類を選択して下さい。</v>
      </c>
      <c r="C1012" s="60">
        <f t="shared" ref="C1012:D1012" si="767">CHOOSE($B$139,0,E3,H3,K3,N3,Q3,T3,W3,Z3,AC3,AF3,AI3,AL3,AO3,AR3,AU3,AX3,BA3,BD3,BG3,BJ3,BM3,BP3,BS3,BV3,BY3,CB3,CE3,CH3,CK3,CN3,CQ3,CT3,CW3)</f>
        <v>0</v>
      </c>
      <c r="D1012" s="60">
        <f t="shared" si="767"/>
        <v>0</v>
      </c>
      <c r="AB1012" s="98"/>
      <c r="AC1012" s="98"/>
      <c r="AD1012" s="98"/>
    </row>
    <row r="1013" spans="1:30">
      <c r="A1013" s="99"/>
      <c r="B1013" s="60" t="str">
        <f t="shared" si="766"/>
        <v>↑先にカタログの種類を選択して下さい。</v>
      </c>
      <c r="C1013" s="60">
        <f t="shared" ref="C1013:D1013" si="768">CHOOSE($B$139,0,E4,H4,K4,N4,Q4,T4,W4,Z4,AC4,AF4,AI4,AL4,AO4,AR4,AU4,AX4,BA4,BD4,BG4,BJ4,BM4,BP4,BS4,BV4,BY4,CB4,CE4,CH4,CK4,CN4,CQ4,CT4,CW4)</f>
        <v>0</v>
      </c>
      <c r="D1013" s="60">
        <f t="shared" si="768"/>
        <v>0</v>
      </c>
      <c r="AB1013" s="98"/>
      <c r="AC1013" s="98"/>
      <c r="AD1013" s="98"/>
    </row>
    <row r="1014" spans="1:30">
      <c r="A1014" s="99"/>
      <c r="B1014" s="60" t="str">
        <f t="shared" si="766"/>
        <v>↑先にカタログの種類を選択して下さい。</v>
      </c>
      <c r="C1014" s="60">
        <f t="shared" ref="C1014:D1014" si="769">CHOOSE($B$139,0,E5,H5,K5,N5,Q5,T5,W5,Z5,AC5,AF5,AI5,AL5,AO5,AR5,AU5,AX5,BA5,BD5,BG5,BJ5,BM5,BP5,BS5,BV5,BY5,CB5,CE5,CH5,CK5,CN5,CQ5,CT5,CW5)</f>
        <v>0</v>
      </c>
      <c r="D1014" s="60">
        <f t="shared" si="769"/>
        <v>0</v>
      </c>
      <c r="AB1014" s="98"/>
      <c r="AC1014" s="98"/>
      <c r="AD1014" s="98"/>
    </row>
    <row r="1015" spans="1:30">
      <c r="A1015" s="99"/>
      <c r="B1015" s="60" t="str">
        <f t="shared" si="766"/>
        <v>↑先にカタログの種類を選択して下さい。</v>
      </c>
      <c r="C1015" s="60">
        <f t="shared" ref="C1015:D1015" si="770">CHOOSE($B$139,0,E6,H6,K6,N6,Q6,T6,W6,Z6,AC6,AF6,AI6,AL6,AO6,AR6,AU6,AX6,BA6,BD6,BG6,BJ6,BM6,BP6,BS6,BV6,BY6,CB6,CE6,CH6,CK6,CN6,CQ6,CT6,CW6)</f>
        <v>0</v>
      </c>
      <c r="D1015" s="60">
        <f t="shared" si="770"/>
        <v>0</v>
      </c>
      <c r="AB1015" s="98"/>
      <c r="AC1015" s="98"/>
      <c r="AD1015" s="98"/>
    </row>
    <row r="1016" spans="1:30">
      <c r="A1016" s="99"/>
      <c r="B1016" s="60" t="str">
        <f t="shared" si="766"/>
        <v>↑先にカタログの種類を選択して下さい。</v>
      </c>
      <c r="C1016" s="60">
        <f t="shared" ref="C1016:D1016" si="771">CHOOSE($B$139,0,E7,H7,K7,N7,Q7,T7,W7,Z7,AC7,AF7,AI7,AL7,AO7,AR7,AU7,AX7,BA7,BD7,BG7,BJ7,BM7,BP7,BS7,BV7,BY7,CB7,CE7,CH7,CK7,CN7,CQ7,CT7,CW7)</f>
        <v>0</v>
      </c>
      <c r="D1016" s="60">
        <f t="shared" si="771"/>
        <v>0</v>
      </c>
      <c r="AB1016" s="98"/>
      <c r="AC1016" s="98"/>
      <c r="AD1016" s="98"/>
    </row>
    <row r="1017" spans="1:30">
      <c r="A1017" s="99"/>
      <c r="B1017" s="60" t="str">
        <f t="shared" si="766"/>
        <v>↑先にカタログの種類を選択して下さい。</v>
      </c>
      <c r="C1017" s="60">
        <f t="shared" ref="C1017:D1017" si="772">CHOOSE($B$139,0,E8,H8,K8,N8,Q8,T8,W8,Z8,AC8,AF8,AI8,AL8,AO8,AR8,AU8,AX8,BA8,BD8,BG8,BJ8,BM8,BP8,BS8,BV8,BY8,CB8,CE8,CH8,CK8,CN8,CQ8,CT8,CW8)</f>
        <v>0</v>
      </c>
      <c r="D1017" s="60">
        <f t="shared" si="772"/>
        <v>0</v>
      </c>
      <c r="AB1017" s="98"/>
      <c r="AC1017" s="98"/>
      <c r="AD1017" s="98"/>
    </row>
    <row r="1018" spans="1:30">
      <c r="A1018" s="99"/>
      <c r="B1018" s="60" t="str">
        <f t="shared" si="766"/>
        <v>↑先にカタログの種類を選択して下さい。</v>
      </c>
      <c r="C1018" s="60">
        <f t="shared" ref="C1018:D1018" si="773">CHOOSE($B$139,0,E9,H9,K9,N9,Q9,T9,W9,Z9,AC9,AF9,AI9,AL9,AO9,AR9,AU9,AX9,BA9,BD9,BG9,BJ9,BM9,BP9,BS9,BV9,BY9,CB9,CE9,CH9,CK9,CN9,CQ9,CT9,CW9)</f>
        <v>0</v>
      </c>
      <c r="D1018" s="60">
        <f t="shared" si="773"/>
        <v>0</v>
      </c>
      <c r="AB1018" s="98"/>
      <c r="AC1018" s="98"/>
      <c r="AD1018" s="98"/>
    </row>
    <row r="1019" spans="1:30">
      <c r="A1019" s="99"/>
      <c r="B1019" s="60" t="str">
        <f t="shared" si="766"/>
        <v>↑先にカタログの種類を選択して下さい。</v>
      </c>
      <c r="C1019" s="60">
        <f t="shared" ref="C1019:D1019" si="774">CHOOSE($B$139,0,E10,H10,K10,N10,Q10,T10,W10,Z10,AC10,AF10,AI10,AL10,AO10,AR10,AU10,AX10,BA10,BD10,BG10,BJ10,BM10,BP10,BS10,BV10,BY10,CB10,CE10,CH10,CK10,CN10,CQ10,CT10,CW10)</f>
        <v>0</v>
      </c>
      <c r="D1019" s="60">
        <f t="shared" si="774"/>
        <v>0</v>
      </c>
      <c r="AB1019" s="98"/>
      <c r="AC1019" s="98"/>
      <c r="AD1019" s="98"/>
    </row>
    <row r="1020" spans="1:30">
      <c r="A1020" s="99"/>
      <c r="B1020" s="60" t="str">
        <f t="shared" si="766"/>
        <v>↑先にカタログの種類を選択して下さい。</v>
      </c>
      <c r="C1020" s="60">
        <f t="shared" ref="C1020:D1020" si="775">CHOOSE($B$139,0,E11,H11,K11,N11,Q11,T11,W11,Z11,AC11,AF11,AI11,AL11,AO11,AR11,AU11,AX11,BA11,BD11,BG11,BJ11,BM11,BP11,BS11,BV11,BY11,CB11,CE11,CH11,CK11,CN11,CQ11,CT11,CW11)</f>
        <v>0</v>
      </c>
      <c r="D1020" s="60">
        <f t="shared" si="775"/>
        <v>0</v>
      </c>
      <c r="AB1020" s="98"/>
      <c r="AC1020" s="98"/>
      <c r="AD1020" s="98"/>
    </row>
    <row r="1021" spans="1:30">
      <c r="A1021" s="99"/>
      <c r="B1021" s="60" t="str">
        <f t="shared" si="766"/>
        <v>↑先にカタログの種類を選択して下さい。</v>
      </c>
      <c r="C1021" s="60">
        <f t="shared" ref="C1021:D1021" si="776">CHOOSE($B$139,0,E12,H12,K12,N12,Q12,T12,W12,Z12,AC12,AF12,AI12,AL12,AO12,AR12,AU12,AX12,BA12,BD12,BG12,BJ12,BM12,BP12,BS12,BV12,BY12,CB12,CE12,CH12,CK12,CN12,CQ12,CT12,CW12)</f>
        <v>0</v>
      </c>
      <c r="D1021" s="60">
        <f t="shared" si="776"/>
        <v>0</v>
      </c>
      <c r="AB1021" s="98"/>
      <c r="AC1021" s="98"/>
      <c r="AD1021" s="98"/>
    </row>
    <row r="1022" spans="1:30">
      <c r="A1022" s="99"/>
      <c r="B1022" s="60" t="str">
        <f t="shared" si="766"/>
        <v>↑先にカタログの種類を選択して下さい。</v>
      </c>
      <c r="C1022" s="60">
        <f t="shared" ref="C1022:D1022" si="777">CHOOSE($B$139,0,E13,H13,K13,N13,Q13,T13,W13,Z13,AC13,AF13,AI13,AL13,AO13,AR13,AU13,AX13,BA13,BD13,BG13,BJ13,BM13,BP13,BS13,BV13,BY13,CB13,CE13,CH13,CK13,CN13,CQ13,CT13,CW13)</f>
        <v>0</v>
      </c>
      <c r="D1022" s="60">
        <f t="shared" si="777"/>
        <v>0</v>
      </c>
      <c r="AB1022" s="98"/>
      <c r="AC1022" s="98"/>
      <c r="AD1022" s="98"/>
    </row>
    <row r="1023" spans="1:30">
      <c r="A1023" s="99"/>
      <c r="B1023" s="60" t="str">
        <f t="shared" si="766"/>
        <v>↑先にカタログの種類を選択して下さい。</v>
      </c>
      <c r="C1023" s="60">
        <f t="shared" ref="C1023:D1023" si="778">CHOOSE($B$139,0,E14,H14,K14,N14,Q14,T14,W14,Z14,AC14,AF14,AI14,AL14,AO14,AR14,AU14,AX14,BA14,BD14,BG14,BJ14,BM14,BP14,BS14,BV14,BY14,CB14,CE14,CH14,CK14,CN14,CQ14,CT14,CW14)</f>
        <v>0</v>
      </c>
      <c r="D1023" s="60">
        <f t="shared" si="778"/>
        <v>0</v>
      </c>
      <c r="AB1023" s="98"/>
      <c r="AC1023" s="98"/>
      <c r="AD1023" s="98"/>
    </row>
    <row r="1024" spans="1:30">
      <c r="A1024" s="99"/>
      <c r="B1024" s="60" t="str">
        <f t="shared" si="766"/>
        <v>↑先にカタログの種類を選択して下さい。</v>
      </c>
      <c r="C1024" s="60">
        <f t="shared" ref="C1024:D1024" si="779">CHOOSE($B$139,0,E15,H15,K15,N15,Q15,T15,W15,Z15,AC15,AF15,AI15,AL15,AO15,AR15,AU15,AX15,BA15,BD15,BG15,BJ15,BM15,BP15,BS15,BV15,BY15,CB15,CE15,CH15,CK15,CN15,CQ15,CT15,CW15)</f>
        <v>0</v>
      </c>
      <c r="D1024" s="60">
        <f t="shared" si="779"/>
        <v>0</v>
      </c>
      <c r="AB1024" s="98"/>
      <c r="AC1024" s="98"/>
      <c r="AD1024" s="98"/>
    </row>
    <row r="1025" spans="1:30">
      <c r="A1025" s="99"/>
      <c r="B1025" s="60" t="str">
        <f t="shared" si="766"/>
        <v>↑先にカタログの種類を選択して下さい。</v>
      </c>
      <c r="C1025" s="60">
        <f t="shared" ref="C1025:D1025" si="780">CHOOSE($B$139,0,E16,H16,K16,N16,Q16,T16,W16,Z16,AC16,AF16,AI16,AL16,AO16,AR16,AU16,AX16,BA16,BD16,BG16,BJ16,BM16,BP16,BS16,BV16,BY16,CB16,CE16,CH16,CK16,CN16,CQ16,CT16,CW16)</f>
        <v>0</v>
      </c>
      <c r="D1025" s="60">
        <f t="shared" si="780"/>
        <v>0</v>
      </c>
      <c r="AB1025" s="98"/>
      <c r="AC1025" s="98"/>
      <c r="AD1025" s="98"/>
    </row>
    <row r="1026" spans="1:30">
      <c r="A1026" s="99"/>
      <c r="B1026" s="60" t="str">
        <f t="shared" si="766"/>
        <v>↑先にカタログの種類を選択して下さい。</v>
      </c>
      <c r="C1026" s="60">
        <f t="shared" ref="C1026:D1026" si="781">CHOOSE($B$139,0,E17,H17,K17,N17,Q17,T17,W17,Z17,AC17,AF17,AI17,AL17,AO17,AR17,AU17,AX17,BA17,BD17,BG17,BJ17,BM17,BP17,BS17,BV17,BY17,CB17,CE17,CH17,CK17,CN17,CQ17,CT17,CW17)</f>
        <v>0</v>
      </c>
      <c r="D1026" s="60">
        <f t="shared" si="781"/>
        <v>0</v>
      </c>
      <c r="AB1026" s="98"/>
      <c r="AC1026" s="98"/>
      <c r="AD1026" s="98"/>
    </row>
    <row r="1027" spans="1:30">
      <c r="A1027" s="99"/>
      <c r="B1027" s="60" t="str">
        <f t="shared" si="766"/>
        <v>↑先にカタログの種類を選択して下さい。</v>
      </c>
      <c r="C1027" s="60">
        <f t="shared" ref="C1027:D1027" si="782">CHOOSE($B$139,0,E18,H18,K18,N18,Q18,T18,W18,Z18,AC18,AF18,AI18,AL18,AO18,AR18,AU18,AX18,BA18,BD18,BG18,BJ18,BM18,BP18,BS18,BV18,BY18,CB18,CE18,CH18,CK18,CN18,CQ18,CT18,CW18)</f>
        <v>0</v>
      </c>
      <c r="D1027" s="60">
        <f t="shared" si="782"/>
        <v>0</v>
      </c>
      <c r="AB1027" s="98"/>
      <c r="AC1027" s="98"/>
      <c r="AD1027" s="98"/>
    </row>
    <row r="1028" spans="1:30">
      <c r="A1028" s="99"/>
      <c r="B1028" s="60" t="str">
        <f t="shared" si="766"/>
        <v>↑先にカタログの種類を選択して下さい。</v>
      </c>
      <c r="C1028" s="60">
        <f t="shared" ref="C1028:D1028" si="783">CHOOSE($B$139,0,E19,H19,K19,N19,Q19,T19,W19,Z19,AC19,AF19,AI19,AL19,AO19,AR19,AU19,AX19,BA19,BD19,BG19,BJ19,BM19,BP19,BS19,BV19,BY19,CB19,CE19,CH19,CK19,CN19,CQ19,CT19,CW19)</f>
        <v>0</v>
      </c>
      <c r="D1028" s="60">
        <f t="shared" si="783"/>
        <v>0</v>
      </c>
      <c r="AB1028" s="98"/>
      <c r="AC1028" s="98"/>
      <c r="AD1028" s="98"/>
    </row>
    <row r="1029" spans="1:30">
      <c r="A1029" s="99"/>
      <c r="B1029" s="60" t="str">
        <f t="shared" si="766"/>
        <v>↑先にカタログの種類を選択して下さい。</v>
      </c>
      <c r="C1029" s="60">
        <f t="shared" ref="C1029:D1029" si="784">CHOOSE($B$139,0,E20,H20,K20,N20,Q20,T20,W20,Z20,AC20,AF20,AI20,AL20,AO20,AR20,AU20,AX20,BA20,BD20,BG20,BJ20,BM20,BP20,BS20,BV20,BY20,CB20,CE20,CH20,CK20,CN20,CQ20,CT20,CW20)</f>
        <v>0</v>
      </c>
      <c r="D1029" s="60">
        <f t="shared" si="784"/>
        <v>0</v>
      </c>
      <c r="AB1029" s="98"/>
      <c r="AC1029" s="98"/>
      <c r="AD1029" s="98"/>
    </row>
    <row r="1030" spans="1:30">
      <c r="A1030" s="99"/>
      <c r="B1030" s="60" t="str">
        <f t="shared" si="766"/>
        <v>↑先にカタログの種類を選択して下さい。</v>
      </c>
      <c r="C1030" s="60">
        <f t="shared" ref="C1030:D1030" si="785">CHOOSE($B$139,0,E21,H21,K21,N21,Q21,T21,W21,Z21,AC21,AF21,AI21,AL21,AO21,AR21,AU21,AX21,BA21,BD21,BG21,BJ21,BM21,BP21,BS21,BV21,BY21,CB21,CE21,CH21,CK21,CN21,CQ21,CT21,CW21)</f>
        <v>0</v>
      </c>
      <c r="D1030" s="60">
        <f t="shared" si="785"/>
        <v>0</v>
      </c>
      <c r="AB1030" s="98"/>
      <c r="AC1030" s="98"/>
      <c r="AD1030" s="98"/>
    </row>
    <row r="1031" spans="1:30">
      <c r="A1031" s="99"/>
      <c r="B1031" s="60" t="str">
        <f t="shared" si="766"/>
        <v>↑先にカタログの種類を選択して下さい。</v>
      </c>
      <c r="C1031" s="60">
        <f t="shared" ref="C1031:D1031" si="786">CHOOSE($B$139,0,E22,H22,K22,N22,Q22,T22,W22,Z22,AC22,AF22,AI22,AL22,AO22,AR22,AU22,AX22,BA22,BD22,BG22,BJ22,BM22,BP22,BS22,BV22,BY22,CB22,CE22,CH22,CK22,CN22,CQ22,CT22,CW22)</f>
        <v>0</v>
      </c>
      <c r="D1031" s="60">
        <f t="shared" si="786"/>
        <v>0</v>
      </c>
      <c r="AB1031" s="98"/>
      <c r="AC1031" s="98"/>
      <c r="AD1031" s="98"/>
    </row>
    <row r="1032" spans="1:30">
      <c r="A1032" s="99"/>
      <c r="B1032" s="60" t="str">
        <f t="shared" si="766"/>
        <v>↑先にカタログの種類を選択して下さい。</v>
      </c>
      <c r="C1032" s="60">
        <f t="shared" ref="C1032:D1032" si="787">CHOOSE($B$139,0,E23,H23,K23,N23,Q23,T23,W23,Z23,AC23,AF23,AI23,AL23,AO23,AR23,AU23,AX23,BA23,BD23,BG23,BJ23,BM23,BP23,BS23,BV23,BY23,CB23,CE23,CH23,CK23,CN23,CQ23,CT23,CW23)</f>
        <v>0</v>
      </c>
      <c r="D1032" s="60">
        <f t="shared" si="787"/>
        <v>0</v>
      </c>
      <c r="AB1032" s="98"/>
      <c r="AC1032" s="98"/>
      <c r="AD1032" s="98"/>
    </row>
    <row r="1033" spans="1:30">
      <c r="A1033" s="99"/>
      <c r="B1033" s="60" t="str">
        <f t="shared" si="766"/>
        <v>↑先にカタログの種類を選択して下さい。</v>
      </c>
      <c r="C1033" s="60">
        <f t="shared" ref="C1033:D1033" si="788">CHOOSE($B$139,0,E24,H24,K24,N24,Q24,T24,W24,Z24,AC24,AF24,AI24,AL24,AO24,AR24,AU24,AX24,BA24,BD24,BG24,BJ24,BM24,BP24,BS24,BV24,BY24,CB24,CE24,CH24,CK24,CN24,CQ24,CT24,CW24)</f>
        <v>0</v>
      </c>
      <c r="D1033" s="60">
        <f t="shared" si="788"/>
        <v>0</v>
      </c>
      <c r="AB1033" s="98"/>
      <c r="AC1033" s="98"/>
      <c r="AD1033" s="98"/>
    </row>
    <row r="1034" spans="1:30">
      <c r="A1034" s="99"/>
      <c r="B1034" s="60" t="str">
        <f t="shared" si="766"/>
        <v>↑先にカタログの種類を選択して下さい。</v>
      </c>
      <c r="C1034" s="60">
        <f t="shared" ref="C1034:D1034" si="789">CHOOSE($B$139,0,E25,H25,K25,N25,Q25,T25,W25,Z25,AC25,AF25,AI25,AL25,AO25,AR25,AU25,AX25,BA25,BD25,BG25,BJ25,BM25,BP25,BS25,BV25,BY25,CB25,CE25,CH25,CK25,CN25,CQ25,CT25,CW25)</f>
        <v>0</v>
      </c>
      <c r="D1034" s="60">
        <f t="shared" si="789"/>
        <v>0</v>
      </c>
      <c r="AB1034" s="98"/>
      <c r="AC1034" s="98"/>
      <c r="AD1034" s="98"/>
    </row>
    <row r="1035" spans="1:30">
      <c r="A1035" s="99"/>
      <c r="B1035" s="60" t="str">
        <f t="shared" si="766"/>
        <v>↑先にカタログの種類を選択して下さい。</v>
      </c>
      <c r="C1035" s="60">
        <f t="shared" ref="C1035:D1035" si="790">CHOOSE($B$139,0,E26,H26,K26,N26,Q26,T26,W26,Z26,AC26,AF26,AI26,AL26,AO26,AR26,AU26,AX26,BA26,BD26,BG26,BJ26,BM26,BP26,BS26,BV26,BY26,CB26,CE26,CH26,CK26,CN26,CQ26,CT26,CW26)</f>
        <v>0</v>
      </c>
      <c r="D1035" s="60">
        <f t="shared" si="790"/>
        <v>0</v>
      </c>
      <c r="AB1035" s="98"/>
      <c r="AC1035" s="98"/>
      <c r="AD1035" s="98"/>
    </row>
    <row r="1036" spans="1:30">
      <c r="A1036" s="99"/>
      <c r="B1036" s="60" t="str">
        <f t="shared" si="766"/>
        <v>↑先にカタログの種類を選択して下さい。</v>
      </c>
      <c r="C1036" s="60">
        <f t="shared" ref="C1036:D1036" si="791">CHOOSE($B$139,0,E27,H27,K27,N27,Q27,T27,W27,Z27,AC27,AF27,AI27,AL27,AO27,AR27,AU27,AX27,BA27,BD27,BG27,BJ27,BM27,BP27,BS27,BV27,BY27,CB27,CE27,CH27,CK27,CN27,CQ27,CT27,CW27)</f>
        <v>0</v>
      </c>
      <c r="D1036" s="60">
        <f t="shared" si="791"/>
        <v>0</v>
      </c>
      <c r="AB1036" s="98"/>
      <c r="AC1036" s="98"/>
      <c r="AD1036" s="98"/>
    </row>
    <row r="1037" spans="1:30">
      <c r="A1037" s="99"/>
      <c r="B1037" s="60" t="str">
        <f t="shared" si="766"/>
        <v>↑先にカタログの種類を選択して下さい。</v>
      </c>
      <c r="C1037" s="60">
        <f t="shared" ref="C1037:D1037" si="792">CHOOSE($B$139,0,E28,H28,K28,N28,Q28,T28,W28,Z28,AC28,AF28,AI28,AL28,AO28,AR28,AU28,AX28,BA28,BD28,BG28,BJ28,BM28,BP28,BS28,BV28,BY28,CB28,CE28,CH28,CK28,CN28,CQ28,CT28,CW28)</f>
        <v>0</v>
      </c>
      <c r="D1037" s="60">
        <f t="shared" si="792"/>
        <v>0</v>
      </c>
      <c r="AB1037" s="98"/>
      <c r="AC1037" s="98"/>
      <c r="AD1037" s="98"/>
    </row>
    <row r="1038" spans="1:30">
      <c r="A1038" s="99"/>
      <c r="B1038" s="60" t="str">
        <f t="shared" si="766"/>
        <v>↑先にカタログの種類を選択して下さい。</v>
      </c>
      <c r="C1038" s="60">
        <f t="shared" ref="C1038:D1038" si="793">CHOOSE($B$139,0,E29,H29,K29,N29,Q29,T29,W29,Z29,AC29,AF29,AI29,AL29,AO29,AR29,AU29,AX29,BA29,BD29,BG29,BJ29,BM29,BP29,BS29,BV29,BY29,CB29,CE29,CH29,CK29,CN29,CQ29,CT29,CW29)</f>
        <v>0</v>
      </c>
      <c r="D1038" s="60">
        <f t="shared" si="793"/>
        <v>0</v>
      </c>
      <c r="AB1038" s="98"/>
      <c r="AC1038" s="98"/>
      <c r="AD1038" s="98"/>
    </row>
    <row r="1039" spans="1:30">
      <c r="A1039" s="99"/>
      <c r="B1039" s="60"/>
      <c r="C1039" s="60"/>
      <c r="D1039" s="60"/>
      <c r="AB1039" s="98"/>
      <c r="AC1039" s="98"/>
      <c r="AD1039" s="98"/>
    </row>
    <row r="1040" spans="1:30">
      <c r="A1040" s="99"/>
      <c r="B1040" s="60"/>
      <c r="C1040" s="60"/>
      <c r="D1040" s="60"/>
      <c r="AB1040" s="98"/>
      <c r="AC1040" s="98"/>
      <c r="AD1040" s="98"/>
    </row>
    <row r="1041" spans="1:30">
      <c r="A1041" s="99">
        <v>30</v>
      </c>
      <c r="B1041" s="60" t="str">
        <f>CHOOSE($B$140,"↑先にカタログの種類を選択して下さい。",D2,G2,J2,M2,P2,S2,V2,Y2,AB2,AE2,AH2,AK2,AN2,AQ2,AT2,AW2,AZ2,BC2,BF2,BI2,BL2,BO2,BR2,BU2,BX2,CA2,CD2,CG2,CJ2,CM2,CP2,CS2,CV2)</f>
        <v>↑先にカタログの種類を選択して下さい。</v>
      </c>
      <c r="C1041" s="60">
        <f>CHOOSE($B$140,0,E2,H2,K2,N2,Q2,T2,W2,Z2,AC2,AF2,AI2,AL2,AO2,AR2,AU2,AX2,BA2,BD2,BG2,BJ2,BM2,BP2,BS2,BV2,BY2,CB2,CE2,CH2,CK2,CN2,CQ2,CT2,CW2)</f>
        <v>0</v>
      </c>
      <c r="D1041" s="60">
        <f>CHOOSE($B$140,0,F2,I2,L2,O2,R2,U2,X2,AA2,AD2,AG2,AJ2,AM2,AP2,AS2,AV2,AY2,BB2,BE2,BH2,BK2,BN2,BQ2,BT2,BW2,BZ2,CC2,CF2,CI2,CL2,CO2,CR2,CU2,CX2)</f>
        <v>0</v>
      </c>
      <c r="AB1041" s="98"/>
      <c r="AC1041" s="98"/>
      <c r="AD1041" s="98"/>
    </row>
    <row r="1042" spans="1:30">
      <c r="A1042" s="99"/>
      <c r="B1042" s="60" t="str">
        <f t="shared" ref="B1042:B1068" si="794">CHOOSE($B$140,"↑先にカタログの種類を選択して下さい。",D3,G3,J3,M3,P3,S3,V3,Y3,AB3,AE3,AH3,AK3,AN3,AQ3,AT3,AW3,AZ3,BC3,BF3,BI3,BL3,BO3,BR3,BU3,BX3,CA3,CD3,CG3,CJ3,CM3,CP3,CS3,CV3)</f>
        <v>↑先にカタログの種類を選択して下さい。</v>
      </c>
      <c r="C1042" s="60">
        <f t="shared" ref="C1042:D1042" si="795">CHOOSE($B$140,0,E3,H3,K3,N3,Q3,T3,W3,Z3,AC3,AF3,AI3,AL3,AO3,AR3,AU3,AX3,BA3,BD3,BG3,BJ3,BM3,BP3,BS3,BV3,BY3,CB3,CE3,CH3,CK3,CN3,CQ3,CT3,CW3)</f>
        <v>0</v>
      </c>
      <c r="D1042" s="60">
        <f t="shared" si="795"/>
        <v>0</v>
      </c>
      <c r="AB1042" s="98"/>
      <c r="AC1042" s="98"/>
      <c r="AD1042" s="98"/>
    </row>
    <row r="1043" spans="1:30">
      <c r="A1043" s="99"/>
      <c r="B1043" s="60" t="str">
        <f t="shared" si="794"/>
        <v>↑先にカタログの種類を選択して下さい。</v>
      </c>
      <c r="C1043" s="60">
        <f t="shared" ref="C1043:D1043" si="796">CHOOSE($B$140,0,E4,H4,K4,N4,Q4,T4,W4,Z4,AC4,AF4,AI4,AL4,AO4,AR4,AU4,AX4,BA4,BD4,BG4,BJ4,BM4,BP4,BS4,BV4,BY4,CB4,CE4,CH4,CK4,CN4,CQ4,CT4,CW4)</f>
        <v>0</v>
      </c>
      <c r="D1043" s="60">
        <f t="shared" si="796"/>
        <v>0</v>
      </c>
      <c r="AB1043" s="98"/>
      <c r="AC1043" s="98"/>
      <c r="AD1043" s="98"/>
    </row>
    <row r="1044" spans="1:30">
      <c r="A1044" s="99"/>
      <c r="B1044" s="60" t="str">
        <f t="shared" si="794"/>
        <v>↑先にカタログの種類を選択して下さい。</v>
      </c>
      <c r="C1044" s="60">
        <f t="shared" ref="C1044:D1044" si="797">CHOOSE($B$140,0,E5,H5,K5,N5,Q5,T5,W5,Z5,AC5,AF5,AI5,AL5,AO5,AR5,AU5,AX5,BA5,BD5,BG5,BJ5,BM5,BP5,BS5,BV5,BY5,CB5,CE5,CH5,CK5,CN5,CQ5,CT5,CW5)</f>
        <v>0</v>
      </c>
      <c r="D1044" s="60">
        <f t="shared" si="797"/>
        <v>0</v>
      </c>
      <c r="AB1044" s="98"/>
      <c r="AC1044" s="98"/>
      <c r="AD1044" s="98"/>
    </row>
    <row r="1045" spans="1:30">
      <c r="A1045" s="99"/>
      <c r="B1045" s="60" t="str">
        <f t="shared" si="794"/>
        <v>↑先にカタログの種類を選択して下さい。</v>
      </c>
      <c r="C1045" s="60">
        <f t="shared" ref="C1045:D1045" si="798">CHOOSE($B$140,0,E6,H6,K6,N6,Q6,T6,W6,Z6,AC6,AF6,AI6,AL6,AO6,AR6,AU6,AX6,BA6,BD6,BG6,BJ6,BM6,BP6,BS6,BV6,BY6,CB6,CE6,CH6,CK6,CN6,CQ6,CT6,CW6)</f>
        <v>0</v>
      </c>
      <c r="D1045" s="60">
        <f t="shared" si="798"/>
        <v>0</v>
      </c>
      <c r="AB1045" s="98"/>
      <c r="AC1045" s="98"/>
      <c r="AD1045" s="98"/>
    </row>
    <row r="1046" spans="1:30">
      <c r="A1046" s="99"/>
      <c r="B1046" s="60" t="str">
        <f t="shared" si="794"/>
        <v>↑先にカタログの種類を選択して下さい。</v>
      </c>
      <c r="C1046" s="60">
        <f t="shared" ref="C1046:D1046" si="799">CHOOSE($B$140,0,E7,H7,K7,N7,Q7,T7,W7,Z7,AC7,AF7,AI7,AL7,AO7,AR7,AU7,AX7,BA7,BD7,BG7,BJ7,BM7,BP7,BS7,BV7,BY7,CB7,CE7,CH7,CK7,CN7,CQ7,CT7,CW7)</f>
        <v>0</v>
      </c>
      <c r="D1046" s="60">
        <f t="shared" si="799"/>
        <v>0</v>
      </c>
      <c r="AB1046" s="98"/>
      <c r="AC1046" s="98"/>
      <c r="AD1046" s="98"/>
    </row>
    <row r="1047" spans="1:30">
      <c r="A1047" s="99"/>
      <c r="B1047" s="60" t="str">
        <f t="shared" si="794"/>
        <v>↑先にカタログの種類を選択して下さい。</v>
      </c>
      <c r="C1047" s="60">
        <f t="shared" ref="C1047:D1047" si="800">CHOOSE($B$140,0,E8,H8,K8,N8,Q8,T8,W8,Z8,AC8,AF8,AI8,AL8,AO8,AR8,AU8,AX8,BA8,BD8,BG8,BJ8,BM8,BP8,BS8,BV8,BY8,CB8,CE8,CH8,CK8,CN8,CQ8,CT8,CW8)</f>
        <v>0</v>
      </c>
      <c r="D1047" s="60">
        <f t="shared" si="800"/>
        <v>0</v>
      </c>
      <c r="AB1047" s="98"/>
      <c r="AC1047" s="98"/>
      <c r="AD1047" s="98"/>
    </row>
    <row r="1048" spans="1:30">
      <c r="A1048" s="99"/>
      <c r="B1048" s="60" t="str">
        <f t="shared" si="794"/>
        <v>↑先にカタログの種類を選択して下さい。</v>
      </c>
      <c r="C1048" s="60">
        <f t="shared" ref="C1048:D1048" si="801">CHOOSE($B$140,0,E9,H9,K9,N9,Q9,T9,W9,Z9,AC9,AF9,AI9,AL9,AO9,AR9,AU9,AX9,BA9,BD9,BG9,BJ9,BM9,BP9,BS9,BV9,BY9,CB9,CE9,CH9,CK9,CN9,CQ9,CT9,CW9)</f>
        <v>0</v>
      </c>
      <c r="D1048" s="60">
        <f t="shared" si="801"/>
        <v>0</v>
      </c>
      <c r="AB1048" s="98"/>
      <c r="AC1048" s="98"/>
      <c r="AD1048" s="98"/>
    </row>
    <row r="1049" spans="1:30">
      <c r="A1049" s="99"/>
      <c r="B1049" s="60" t="str">
        <f t="shared" si="794"/>
        <v>↑先にカタログの種類を選択して下さい。</v>
      </c>
      <c r="C1049" s="60">
        <f t="shared" ref="C1049:D1049" si="802">CHOOSE($B$140,0,E10,H10,K10,N10,Q10,T10,W10,Z10,AC10,AF10,AI10,AL10,AO10,AR10,AU10,AX10,BA10,BD10,BG10,BJ10,BM10,BP10,BS10,BV10,BY10,CB10,CE10,CH10,CK10,CN10,CQ10,CT10,CW10)</f>
        <v>0</v>
      </c>
      <c r="D1049" s="60">
        <f t="shared" si="802"/>
        <v>0</v>
      </c>
      <c r="AB1049" s="98"/>
      <c r="AC1049" s="98"/>
      <c r="AD1049" s="98"/>
    </row>
    <row r="1050" spans="1:30">
      <c r="A1050" s="99"/>
      <c r="B1050" s="60" t="str">
        <f t="shared" si="794"/>
        <v>↑先にカタログの種類を選択して下さい。</v>
      </c>
      <c r="C1050" s="60">
        <f t="shared" ref="C1050:D1050" si="803">CHOOSE($B$140,0,E11,H11,K11,N11,Q11,T11,W11,Z11,AC11,AF11,AI11,AL11,AO11,AR11,AU11,AX11,BA11,BD11,BG11,BJ11,BM11,BP11,BS11,BV11,BY11,CB11,CE11,CH11,CK11,CN11,CQ11,CT11,CW11)</f>
        <v>0</v>
      </c>
      <c r="D1050" s="60">
        <f t="shared" si="803"/>
        <v>0</v>
      </c>
      <c r="AB1050" s="98"/>
      <c r="AC1050" s="98"/>
      <c r="AD1050" s="98"/>
    </row>
    <row r="1051" spans="1:30">
      <c r="A1051" s="99"/>
      <c r="B1051" s="60" t="str">
        <f t="shared" si="794"/>
        <v>↑先にカタログの種類を選択して下さい。</v>
      </c>
      <c r="C1051" s="60">
        <f t="shared" ref="C1051:D1051" si="804">CHOOSE($B$140,0,E12,H12,K12,N12,Q12,T12,W12,Z12,AC12,AF12,AI12,AL12,AO12,AR12,AU12,AX12,BA12,BD12,BG12,BJ12,BM12,BP12,BS12,BV12,BY12,CB12,CE12,CH12,CK12,CN12,CQ12,CT12,CW12)</f>
        <v>0</v>
      </c>
      <c r="D1051" s="60">
        <f t="shared" si="804"/>
        <v>0</v>
      </c>
      <c r="AB1051" s="98"/>
      <c r="AC1051" s="98"/>
      <c r="AD1051" s="98"/>
    </row>
    <row r="1052" spans="1:30">
      <c r="A1052" s="99"/>
      <c r="B1052" s="60" t="str">
        <f t="shared" si="794"/>
        <v>↑先にカタログの種類を選択して下さい。</v>
      </c>
      <c r="C1052" s="60">
        <f t="shared" ref="C1052:D1052" si="805">CHOOSE($B$140,0,E13,H13,K13,N13,Q13,T13,W13,Z13,AC13,AF13,AI13,AL13,AO13,AR13,AU13,AX13,BA13,BD13,BG13,BJ13,BM13,BP13,BS13,BV13,BY13,CB13,CE13,CH13,CK13,CN13,CQ13,CT13,CW13)</f>
        <v>0</v>
      </c>
      <c r="D1052" s="60">
        <f t="shared" si="805"/>
        <v>0</v>
      </c>
      <c r="AB1052" s="98"/>
      <c r="AC1052" s="98"/>
      <c r="AD1052" s="98"/>
    </row>
    <row r="1053" spans="1:30">
      <c r="A1053" s="99"/>
      <c r="B1053" s="60" t="str">
        <f t="shared" si="794"/>
        <v>↑先にカタログの種類を選択して下さい。</v>
      </c>
      <c r="C1053" s="60">
        <f t="shared" ref="C1053:D1053" si="806">CHOOSE($B$140,0,E14,H14,K14,N14,Q14,T14,W14,Z14,AC14,AF14,AI14,AL14,AO14,AR14,AU14,AX14,BA14,BD14,BG14,BJ14,BM14,BP14,BS14,BV14,BY14,CB14,CE14,CH14,CK14,CN14,CQ14,CT14,CW14)</f>
        <v>0</v>
      </c>
      <c r="D1053" s="60">
        <f t="shared" si="806"/>
        <v>0</v>
      </c>
      <c r="AB1053" s="98"/>
      <c r="AC1053" s="98"/>
      <c r="AD1053" s="98"/>
    </row>
    <row r="1054" spans="1:30">
      <c r="A1054" s="99"/>
      <c r="B1054" s="60" t="str">
        <f t="shared" si="794"/>
        <v>↑先にカタログの種類を選択して下さい。</v>
      </c>
      <c r="C1054" s="60">
        <f t="shared" ref="C1054:D1054" si="807">CHOOSE($B$140,0,E15,H15,K15,N15,Q15,T15,W15,Z15,AC15,AF15,AI15,AL15,AO15,AR15,AU15,AX15,BA15,BD15,BG15,BJ15,BM15,BP15,BS15,BV15,BY15,CB15,CE15,CH15,CK15,CN15,CQ15,CT15,CW15)</f>
        <v>0</v>
      </c>
      <c r="D1054" s="60">
        <f t="shared" si="807"/>
        <v>0</v>
      </c>
      <c r="AB1054" s="98"/>
      <c r="AC1054" s="98"/>
      <c r="AD1054" s="98"/>
    </row>
    <row r="1055" spans="1:30">
      <c r="A1055" s="99"/>
      <c r="B1055" s="60" t="str">
        <f t="shared" si="794"/>
        <v>↑先にカタログの種類を選択して下さい。</v>
      </c>
      <c r="C1055" s="60">
        <f t="shared" ref="C1055:D1055" si="808">CHOOSE($B$140,0,E16,H16,K16,N16,Q16,T16,W16,Z16,AC16,AF16,AI16,AL16,AO16,AR16,AU16,AX16,BA16,BD16,BG16,BJ16,BM16,BP16,BS16,BV16,BY16,CB16,CE16,CH16,CK16,CN16,CQ16,CT16,CW16)</f>
        <v>0</v>
      </c>
      <c r="D1055" s="60">
        <f t="shared" si="808"/>
        <v>0</v>
      </c>
      <c r="AB1055" s="98"/>
      <c r="AC1055" s="98"/>
      <c r="AD1055" s="98"/>
    </row>
    <row r="1056" spans="1:30">
      <c r="A1056" s="99"/>
      <c r="B1056" s="60" t="str">
        <f t="shared" si="794"/>
        <v>↑先にカタログの種類を選択して下さい。</v>
      </c>
      <c r="C1056" s="60">
        <f t="shared" ref="C1056:D1056" si="809">CHOOSE($B$140,0,E17,H17,K17,N17,Q17,T17,W17,Z17,AC17,AF17,AI17,AL17,AO17,AR17,AU17,AX17,BA17,BD17,BG17,BJ17,BM17,BP17,BS17,BV17,BY17,CB17,CE17,CH17,CK17,CN17,CQ17,CT17,CW17)</f>
        <v>0</v>
      </c>
      <c r="D1056" s="60">
        <f t="shared" si="809"/>
        <v>0</v>
      </c>
      <c r="AB1056" s="98"/>
      <c r="AC1056" s="98"/>
      <c r="AD1056" s="98"/>
    </row>
    <row r="1057" spans="1:30">
      <c r="A1057" s="99"/>
      <c r="B1057" s="60" t="str">
        <f t="shared" si="794"/>
        <v>↑先にカタログの種類を選択して下さい。</v>
      </c>
      <c r="C1057" s="60">
        <f t="shared" ref="C1057:D1057" si="810">CHOOSE($B$140,0,E18,H18,K18,N18,Q18,T18,W18,Z18,AC18,AF18,AI18,AL18,AO18,AR18,AU18,AX18,BA18,BD18,BG18,BJ18,BM18,BP18,BS18,BV18,BY18,CB18,CE18,CH18,CK18,CN18,CQ18,CT18,CW18)</f>
        <v>0</v>
      </c>
      <c r="D1057" s="60">
        <f t="shared" si="810"/>
        <v>0</v>
      </c>
      <c r="AB1057" s="98"/>
      <c r="AC1057" s="98"/>
      <c r="AD1057" s="98"/>
    </row>
    <row r="1058" spans="1:30">
      <c r="A1058" s="99"/>
      <c r="B1058" s="60" t="str">
        <f t="shared" si="794"/>
        <v>↑先にカタログの種類を選択して下さい。</v>
      </c>
      <c r="C1058" s="60">
        <f t="shared" ref="C1058:D1058" si="811">CHOOSE($B$140,0,E19,H19,K19,N19,Q19,T19,W19,Z19,AC19,AF19,AI19,AL19,AO19,AR19,AU19,AX19,BA19,BD19,BG19,BJ19,BM19,BP19,BS19,BV19,BY19,CB19,CE19,CH19,CK19,CN19,CQ19,CT19,CW19)</f>
        <v>0</v>
      </c>
      <c r="D1058" s="60">
        <f t="shared" si="811"/>
        <v>0</v>
      </c>
      <c r="AB1058" s="98"/>
      <c r="AC1058" s="98"/>
      <c r="AD1058" s="98"/>
    </row>
    <row r="1059" spans="1:30">
      <c r="A1059" s="99"/>
      <c r="B1059" s="60" t="str">
        <f t="shared" si="794"/>
        <v>↑先にカタログの種類を選択して下さい。</v>
      </c>
      <c r="C1059" s="60">
        <f t="shared" ref="C1059:D1059" si="812">CHOOSE($B$140,0,E20,H20,K20,N20,Q20,T20,W20,Z20,AC20,AF20,AI20,AL20,AO20,AR20,AU20,AX20,BA20,BD20,BG20,BJ20,BM20,BP20,BS20,BV20,BY20,CB20,CE20,CH20,CK20,CN20,CQ20,CT20,CW20)</f>
        <v>0</v>
      </c>
      <c r="D1059" s="60">
        <f t="shared" si="812"/>
        <v>0</v>
      </c>
      <c r="AB1059" s="98"/>
      <c r="AC1059" s="98"/>
      <c r="AD1059" s="98"/>
    </row>
    <row r="1060" spans="1:30">
      <c r="A1060" s="99"/>
      <c r="B1060" s="60" t="str">
        <f t="shared" si="794"/>
        <v>↑先にカタログの種類を選択して下さい。</v>
      </c>
      <c r="C1060" s="60">
        <f t="shared" ref="C1060:D1060" si="813">CHOOSE($B$140,0,E21,H21,K21,N21,Q21,T21,W21,Z21,AC21,AF21,AI21,AL21,AO21,AR21,AU21,AX21,BA21,BD21,BG21,BJ21,BM21,BP21,BS21,BV21,BY21,CB21,CE21,CH21,CK21,CN21,CQ21,CT21,CW21)</f>
        <v>0</v>
      </c>
      <c r="D1060" s="60">
        <f t="shared" si="813"/>
        <v>0</v>
      </c>
      <c r="AB1060" s="98"/>
      <c r="AC1060" s="98"/>
      <c r="AD1060" s="98"/>
    </row>
    <row r="1061" spans="1:30">
      <c r="A1061" s="99"/>
      <c r="B1061" s="60" t="str">
        <f t="shared" si="794"/>
        <v>↑先にカタログの種類を選択して下さい。</v>
      </c>
      <c r="C1061" s="60">
        <f t="shared" ref="C1061:D1061" si="814">CHOOSE($B$140,0,E22,H22,K22,N22,Q22,T22,W22,Z22,AC22,AF22,AI22,AL22,AO22,AR22,AU22,AX22,BA22,BD22,BG22,BJ22,BM22,BP22,BS22,BV22,BY22,CB22,CE22,CH22,CK22,CN22,CQ22,CT22,CW22)</f>
        <v>0</v>
      </c>
      <c r="D1061" s="60">
        <f t="shared" si="814"/>
        <v>0</v>
      </c>
      <c r="AB1061" s="98"/>
      <c r="AC1061" s="98"/>
      <c r="AD1061" s="98"/>
    </row>
    <row r="1062" spans="1:30">
      <c r="A1062" s="99"/>
      <c r="B1062" s="60" t="str">
        <f t="shared" si="794"/>
        <v>↑先にカタログの種類を選択して下さい。</v>
      </c>
      <c r="C1062" s="60">
        <f t="shared" ref="C1062:D1062" si="815">CHOOSE($B$140,0,E23,H23,K23,N23,Q23,T23,W23,Z23,AC23,AF23,AI23,AL23,AO23,AR23,AU23,AX23,BA23,BD23,BG23,BJ23,BM23,BP23,BS23,BV23,BY23,CB23,CE23,CH23,CK23,CN23,CQ23,CT23,CW23)</f>
        <v>0</v>
      </c>
      <c r="D1062" s="60">
        <f t="shared" si="815"/>
        <v>0</v>
      </c>
      <c r="AB1062" s="98"/>
      <c r="AC1062" s="98"/>
      <c r="AD1062" s="98"/>
    </row>
    <row r="1063" spans="1:30">
      <c r="A1063" s="99"/>
      <c r="B1063" s="60" t="str">
        <f t="shared" si="794"/>
        <v>↑先にカタログの種類を選択して下さい。</v>
      </c>
      <c r="C1063" s="60">
        <f t="shared" ref="C1063:D1063" si="816">CHOOSE($B$140,0,E24,H24,K24,N24,Q24,T24,W24,Z24,AC24,AF24,AI24,AL24,AO24,AR24,AU24,AX24,BA24,BD24,BG24,BJ24,BM24,BP24,BS24,BV24,BY24,CB24,CE24,CH24,CK24,CN24,CQ24,CT24,CW24)</f>
        <v>0</v>
      </c>
      <c r="D1063" s="60">
        <f t="shared" si="816"/>
        <v>0</v>
      </c>
      <c r="AB1063" s="98"/>
      <c r="AC1063" s="98"/>
      <c r="AD1063" s="98"/>
    </row>
    <row r="1064" spans="1:30">
      <c r="A1064" s="99"/>
      <c r="B1064" s="60" t="str">
        <f t="shared" si="794"/>
        <v>↑先にカタログの種類を選択して下さい。</v>
      </c>
      <c r="C1064" s="60">
        <f t="shared" ref="C1064:D1064" si="817">CHOOSE($B$140,0,E25,H25,K25,N25,Q25,T25,W25,Z25,AC25,AF25,AI25,AL25,AO25,AR25,AU25,AX25,BA25,BD25,BG25,BJ25,BM25,BP25,BS25,BV25,BY25,CB25,CE25,CH25,CK25,CN25,CQ25,CT25,CW25)</f>
        <v>0</v>
      </c>
      <c r="D1064" s="60">
        <f t="shared" si="817"/>
        <v>0</v>
      </c>
      <c r="AB1064" s="98"/>
      <c r="AC1064" s="98"/>
      <c r="AD1064" s="98"/>
    </row>
    <row r="1065" spans="1:30">
      <c r="A1065" s="99"/>
      <c r="B1065" s="60" t="str">
        <f t="shared" si="794"/>
        <v>↑先にカタログの種類を選択して下さい。</v>
      </c>
      <c r="C1065" s="60">
        <f t="shared" ref="C1065:D1065" si="818">CHOOSE($B$140,0,E26,H26,K26,N26,Q26,T26,W26,Z26,AC26,AF26,AI26,AL26,AO26,AR26,AU26,AX26,BA26,BD26,BG26,BJ26,BM26,BP26,BS26,BV26,BY26,CB26,CE26,CH26,CK26,CN26,CQ26,CT26,CW26)</f>
        <v>0</v>
      </c>
      <c r="D1065" s="60">
        <f t="shared" si="818"/>
        <v>0</v>
      </c>
      <c r="AB1065" s="98"/>
      <c r="AC1065" s="98"/>
      <c r="AD1065" s="98"/>
    </row>
    <row r="1066" spans="1:30">
      <c r="A1066" s="99"/>
      <c r="B1066" s="60" t="str">
        <f t="shared" si="794"/>
        <v>↑先にカタログの種類を選択して下さい。</v>
      </c>
      <c r="C1066" s="60">
        <f t="shared" ref="C1066:D1066" si="819">CHOOSE($B$140,0,E27,H27,K27,N27,Q27,T27,W27,Z27,AC27,AF27,AI27,AL27,AO27,AR27,AU27,AX27,BA27,BD27,BG27,BJ27,BM27,BP27,BS27,BV27,BY27,CB27,CE27,CH27,CK27,CN27,CQ27,CT27,CW27)</f>
        <v>0</v>
      </c>
      <c r="D1066" s="60">
        <f t="shared" si="819"/>
        <v>0</v>
      </c>
      <c r="AB1066" s="98"/>
      <c r="AC1066" s="98"/>
      <c r="AD1066" s="98"/>
    </row>
    <row r="1067" spans="1:30">
      <c r="A1067" s="99"/>
      <c r="B1067" s="60" t="str">
        <f t="shared" si="794"/>
        <v>↑先にカタログの種類を選択して下さい。</v>
      </c>
      <c r="C1067" s="60">
        <f t="shared" ref="C1067:D1067" si="820">CHOOSE($B$140,0,E28,H28,K28,N28,Q28,T28,W28,Z28,AC28,AF28,AI28,AL28,AO28,AR28,AU28,AX28,BA28,BD28,BG28,BJ28,BM28,BP28,BS28,BV28,BY28,CB28,CE28,CH28,CK28,CN28,CQ28,CT28,CW28)</f>
        <v>0</v>
      </c>
      <c r="D1067" s="60">
        <f t="shared" si="820"/>
        <v>0</v>
      </c>
      <c r="AB1067" s="98"/>
      <c r="AC1067" s="98"/>
      <c r="AD1067" s="98"/>
    </row>
    <row r="1068" spans="1:30">
      <c r="A1068" s="99"/>
      <c r="B1068" s="60" t="str">
        <f t="shared" si="794"/>
        <v>↑先にカタログの種類を選択して下さい。</v>
      </c>
      <c r="C1068" s="60">
        <f t="shared" ref="C1068:D1068" si="821">CHOOSE($B$140,0,E29,H29,K29,N29,Q29,T29,W29,Z29,AC29,AF29,AI29,AL29,AO29,AR29,AU29,AX29,BA29,BD29,BG29,BJ29,BM29,BP29,BS29,BV29,BY29,CB29,CE29,CH29,CK29,CN29,CQ29,CT29,CW29)</f>
        <v>0</v>
      </c>
      <c r="D1068" s="60">
        <f t="shared" si="821"/>
        <v>0</v>
      </c>
      <c r="AB1068" s="98"/>
      <c r="AC1068" s="98"/>
      <c r="AD1068" s="98"/>
    </row>
    <row r="1069" spans="1:30">
      <c r="A1069" s="99"/>
      <c r="B1069" s="60"/>
      <c r="C1069" s="60"/>
      <c r="D1069" s="60"/>
      <c r="AB1069" s="98"/>
      <c r="AC1069" s="98"/>
      <c r="AD1069" s="98"/>
    </row>
    <row r="1070" spans="1:30">
      <c r="A1070" s="99"/>
      <c r="B1070" s="60"/>
      <c r="C1070" s="60"/>
      <c r="D1070" s="60"/>
      <c r="AB1070" s="98"/>
      <c r="AC1070" s="98"/>
      <c r="AD1070" s="98"/>
    </row>
    <row r="1071" spans="1:30">
      <c r="A1071" s="99">
        <v>31</v>
      </c>
      <c r="B1071" s="60" t="str">
        <f>CHOOSE($B$141,"↑先にカタログの種類を選択して下さい。",D2,G2,J2,M2,P2,S2,V2,Y2,AB2,AE2,AH2,AK2,AN2,AQ2,AT2,AW2,AZ2,BC2,BF2,BI2,BL2,BO2,BR2,BU2,BX2,CA2,CD2,CG2,CJ2,CM2,CP2,CS2,CV2)</f>
        <v>↑先にカタログの種類を選択して下さい。</v>
      </c>
      <c r="C1071" s="60">
        <f>CHOOSE($B$141,0,E2,H2,K2,N2,Q2,T2,W2,Z2,AC2,AF2,AI2,AL2,AO2,AR2,AU2,AX2,BA2,BD2,BG2,BJ2,BM2,BP2,BS2,BV2,BY2,CB2,CE2,CH2,CK2,CN2,CQ2,CT2,CW2)</f>
        <v>0</v>
      </c>
      <c r="D1071" s="60">
        <f>CHOOSE($B$141,0,F2,I2,L2,O2,R2,U2,X2,AA2,AD2,AG2,AJ2,AM2,AP2,AS2,AV2,AY2,BB2,BE2,BH2,BK2,BN2,BQ2,BT2,BW2,BZ2,CC2,CF2,CI2,CL2,CO2,CR2,CU2,CX2)</f>
        <v>0</v>
      </c>
      <c r="AB1071" s="98"/>
      <c r="AC1071" s="98"/>
      <c r="AD1071" s="98"/>
    </row>
    <row r="1072" spans="1:30">
      <c r="A1072" s="99"/>
      <c r="B1072" s="60" t="str">
        <f t="shared" ref="B1072:B1098" si="822">CHOOSE($B$141,"↑先にカタログの種類を選択して下さい。",D3,G3,J3,M3,P3,S3,V3,Y3,AB3,AE3,AH3,AK3,AN3,AQ3,AT3,AW3,AZ3,BC3,BF3,BI3,BL3,BO3,BR3,BU3,BX3,CA3,CD3,CG3,CJ3,CM3,CP3,CS3,CV3)</f>
        <v>↑先にカタログの種類を選択して下さい。</v>
      </c>
      <c r="C1072" s="60">
        <f t="shared" ref="C1072:D1072" si="823">CHOOSE($B$141,0,E3,H3,K3,N3,Q3,T3,W3,Z3,AC3,AF3,AI3,AL3,AO3,AR3,AU3,AX3,BA3,BD3,BG3,BJ3,BM3,BP3,BS3,BV3,BY3,CB3,CE3,CH3,CK3,CN3,CQ3,CT3,CW3)</f>
        <v>0</v>
      </c>
      <c r="D1072" s="60">
        <f t="shared" si="823"/>
        <v>0</v>
      </c>
      <c r="AB1072" s="98"/>
      <c r="AC1072" s="98"/>
      <c r="AD1072" s="98"/>
    </row>
    <row r="1073" spans="1:30">
      <c r="A1073" s="99"/>
      <c r="B1073" s="60" t="str">
        <f t="shared" si="822"/>
        <v>↑先にカタログの種類を選択して下さい。</v>
      </c>
      <c r="C1073" s="60">
        <f t="shared" ref="C1073:D1073" si="824">CHOOSE($B$141,0,E4,H4,K4,N4,Q4,T4,W4,Z4,AC4,AF4,AI4,AL4,AO4,AR4,AU4,AX4,BA4,BD4,BG4,BJ4,BM4,BP4,BS4,BV4,BY4,CB4,CE4,CH4,CK4,CN4,CQ4,CT4,CW4)</f>
        <v>0</v>
      </c>
      <c r="D1073" s="60">
        <f t="shared" si="824"/>
        <v>0</v>
      </c>
      <c r="AB1073" s="98"/>
      <c r="AC1073" s="98"/>
      <c r="AD1073" s="98"/>
    </row>
    <row r="1074" spans="1:30">
      <c r="A1074" s="99"/>
      <c r="B1074" s="60" t="str">
        <f t="shared" si="822"/>
        <v>↑先にカタログの種類を選択して下さい。</v>
      </c>
      <c r="C1074" s="60">
        <f t="shared" ref="C1074:D1074" si="825">CHOOSE($B$141,0,E5,H5,K5,N5,Q5,T5,W5,Z5,AC5,AF5,AI5,AL5,AO5,AR5,AU5,AX5,BA5,BD5,BG5,BJ5,BM5,BP5,BS5,BV5,BY5,CB5,CE5,CH5,CK5,CN5,CQ5,CT5,CW5)</f>
        <v>0</v>
      </c>
      <c r="D1074" s="60">
        <f t="shared" si="825"/>
        <v>0</v>
      </c>
      <c r="AB1074" s="98"/>
      <c r="AC1074" s="98"/>
      <c r="AD1074" s="98"/>
    </row>
    <row r="1075" spans="1:30">
      <c r="A1075" s="99"/>
      <c r="B1075" s="60" t="str">
        <f t="shared" si="822"/>
        <v>↑先にカタログの種類を選択して下さい。</v>
      </c>
      <c r="C1075" s="60">
        <f t="shared" ref="C1075:D1075" si="826">CHOOSE($B$141,0,E6,H6,K6,N6,Q6,T6,W6,Z6,AC6,AF6,AI6,AL6,AO6,AR6,AU6,AX6,BA6,BD6,BG6,BJ6,BM6,BP6,BS6,BV6,BY6,CB6,CE6,CH6,CK6,CN6,CQ6,CT6,CW6)</f>
        <v>0</v>
      </c>
      <c r="D1075" s="60">
        <f t="shared" si="826"/>
        <v>0</v>
      </c>
      <c r="AB1075" s="98"/>
      <c r="AC1075" s="98"/>
      <c r="AD1075" s="98"/>
    </row>
    <row r="1076" spans="1:30">
      <c r="A1076" s="99"/>
      <c r="B1076" s="60" t="str">
        <f t="shared" si="822"/>
        <v>↑先にカタログの種類を選択して下さい。</v>
      </c>
      <c r="C1076" s="60">
        <f t="shared" ref="C1076:D1076" si="827">CHOOSE($B$141,0,E7,H7,K7,N7,Q7,T7,W7,Z7,AC7,AF7,AI7,AL7,AO7,AR7,AU7,AX7,BA7,BD7,BG7,BJ7,BM7,BP7,BS7,BV7,BY7,CB7,CE7,CH7,CK7,CN7,CQ7,CT7,CW7)</f>
        <v>0</v>
      </c>
      <c r="D1076" s="60">
        <f t="shared" si="827"/>
        <v>0</v>
      </c>
      <c r="AB1076" s="98"/>
      <c r="AC1076" s="98"/>
      <c r="AD1076" s="98"/>
    </row>
    <row r="1077" spans="1:30">
      <c r="A1077" s="99"/>
      <c r="B1077" s="60" t="str">
        <f t="shared" si="822"/>
        <v>↑先にカタログの種類を選択して下さい。</v>
      </c>
      <c r="C1077" s="60">
        <f t="shared" ref="C1077:D1077" si="828">CHOOSE($B$141,0,E8,H8,K8,N8,Q8,T8,W8,Z8,AC8,AF8,AI8,AL8,AO8,AR8,AU8,AX8,BA8,BD8,BG8,BJ8,BM8,BP8,BS8,BV8,BY8,CB8,CE8,CH8,CK8,CN8,CQ8,CT8,CW8)</f>
        <v>0</v>
      </c>
      <c r="D1077" s="60">
        <f t="shared" si="828"/>
        <v>0</v>
      </c>
      <c r="AB1077" s="98"/>
      <c r="AC1077" s="98"/>
      <c r="AD1077" s="98"/>
    </row>
    <row r="1078" spans="1:30">
      <c r="A1078" s="99"/>
      <c r="B1078" s="60" t="str">
        <f t="shared" si="822"/>
        <v>↑先にカタログの種類を選択して下さい。</v>
      </c>
      <c r="C1078" s="60">
        <f t="shared" ref="C1078:D1078" si="829">CHOOSE($B$141,0,E9,H9,K9,N9,Q9,T9,W9,Z9,AC9,AF9,AI9,AL9,AO9,AR9,AU9,AX9,BA9,BD9,BG9,BJ9,BM9,BP9,BS9,BV9,BY9,CB9,CE9,CH9,CK9,CN9,CQ9,CT9,CW9)</f>
        <v>0</v>
      </c>
      <c r="D1078" s="60">
        <f t="shared" si="829"/>
        <v>0</v>
      </c>
      <c r="AB1078" s="98"/>
      <c r="AC1078" s="98"/>
      <c r="AD1078" s="98"/>
    </row>
    <row r="1079" spans="1:30">
      <c r="A1079" s="99"/>
      <c r="B1079" s="60" t="str">
        <f t="shared" si="822"/>
        <v>↑先にカタログの種類を選択して下さい。</v>
      </c>
      <c r="C1079" s="60">
        <f t="shared" ref="C1079:D1079" si="830">CHOOSE($B$141,0,E10,H10,K10,N10,Q10,T10,W10,Z10,AC10,AF10,AI10,AL10,AO10,AR10,AU10,AX10,BA10,BD10,BG10,BJ10,BM10,BP10,BS10,BV10,BY10,CB10,CE10,CH10,CK10,CN10,CQ10,CT10,CW10)</f>
        <v>0</v>
      </c>
      <c r="D1079" s="60">
        <f t="shared" si="830"/>
        <v>0</v>
      </c>
      <c r="AB1079" s="98"/>
      <c r="AC1079" s="98"/>
      <c r="AD1079" s="98"/>
    </row>
    <row r="1080" spans="1:30">
      <c r="A1080" s="99"/>
      <c r="B1080" s="60" t="str">
        <f t="shared" si="822"/>
        <v>↑先にカタログの種類を選択して下さい。</v>
      </c>
      <c r="C1080" s="60">
        <f t="shared" ref="C1080:D1080" si="831">CHOOSE($B$141,0,E11,H11,K11,N11,Q11,T11,W11,Z11,AC11,AF11,AI11,AL11,AO11,AR11,AU11,AX11,BA11,BD11,BG11,BJ11,BM11,BP11,BS11,BV11,BY11,CB11,CE11,CH11,CK11,CN11,CQ11,CT11,CW11)</f>
        <v>0</v>
      </c>
      <c r="D1080" s="60">
        <f t="shared" si="831"/>
        <v>0</v>
      </c>
      <c r="AB1080" s="98"/>
      <c r="AC1080" s="98"/>
      <c r="AD1080" s="98"/>
    </row>
    <row r="1081" spans="1:30">
      <c r="A1081" s="99"/>
      <c r="B1081" s="60" t="str">
        <f t="shared" si="822"/>
        <v>↑先にカタログの種類を選択して下さい。</v>
      </c>
      <c r="C1081" s="60">
        <f t="shared" ref="C1081:D1081" si="832">CHOOSE($B$141,0,E12,H12,K12,N12,Q12,T12,W12,Z12,AC12,AF12,AI12,AL12,AO12,AR12,AU12,AX12,BA12,BD12,BG12,BJ12,BM12,BP12,BS12,BV12,BY12,CB12,CE12,CH12,CK12,CN12,CQ12,CT12,CW12)</f>
        <v>0</v>
      </c>
      <c r="D1081" s="60">
        <f t="shared" si="832"/>
        <v>0</v>
      </c>
      <c r="AB1081" s="98"/>
      <c r="AC1081" s="98"/>
      <c r="AD1081" s="98"/>
    </row>
    <row r="1082" spans="1:30">
      <c r="A1082" s="99"/>
      <c r="B1082" s="60" t="str">
        <f t="shared" si="822"/>
        <v>↑先にカタログの種類を選択して下さい。</v>
      </c>
      <c r="C1082" s="60">
        <f t="shared" ref="C1082:D1082" si="833">CHOOSE($B$141,0,E13,H13,K13,N13,Q13,T13,W13,Z13,AC13,AF13,AI13,AL13,AO13,AR13,AU13,AX13,BA13,BD13,BG13,BJ13,BM13,BP13,BS13,BV13,BY13,CB13,CE13,CH13,CK13,CN13,CQ13,CT13,CW13)</f>
        <v>0</v>
      </c>
      <c r="D1082" s="60">
        <f t="shared" si="833"/>
        <v>0</v>
      </c>
      <c r="AB1082" s="98"/>
      <c r="AC1082" s="98"/>
      <c r="AD1082" s="98"/>
    </row>
    <row r="1083" spans="1:30">
      <c r="A1083" s="99"/>
      <c r="B1083" s="60" t="str">
        <f t="shared" si="822"/>
        <v>↑先にカタログの種類を選択して下さい。</v>
      </c>
      <c r="C1083" s="60">
        <f t="shared" ref="C1083:D1083" si="834">CHOOSE($B$141,0,E14,H14,K14,N14,Q14,T14,W14,Z14,AC14,AF14,AI14,AL14,AO14,AR14,AU14,AX14,BA14,BD14,BG14,BJ14,BM14,BP14,BS14,BV14,BY14,CB14,CE14,CH14,CK14,CN14,CQ14,CT14,CW14)</f>
        <v>0</v>
      </c>
      <c r="D1083" s="60">
        <f t="shared" si="834"/>
        <v>0</v>
      </c>
      <c r="AB1083" s="98"/>
      <c r="AC1083" s="98"/>
      <c r="AD1083" s="98"/>
    </row>
    <row r="1084" spans="1:30">
      <c r="A1084" s="99"/>
      <c r="B1084" s="60" t="str">
        <f t="shared" si="822"/>
        <v>↑先にカタログの種類を選択して下さい。</v>
      </c>
      <c r="C1084" s="60">
        <f t="shared" ref="C1084:D1084" si="835">CHOOSE($B$141,0,E15,H15,K15,N15,Q15,T15,W15,Z15,AC15,AF15,AI15,AL15,AO15,AR15,AU15,AX15,BA15,BD15,BG15,BJ15,BM15,BP15,BS15,BV15,BY15,CB15,CE15,CH15,CK15,CN15,CQ15,CT15,CW15)</f>
        <v>0</v>
      </c>
      <c r="D1084" s="60">
        <f t="shared" si="835"/>
        <v>0</v>
      </c>
      <c r="AB1084" s="98"/>
      <c r="AC1084" s="98"/>
      <c r="AD1084" s="98"/>
    </row>
    <row r="1085" spans="1:30">
      <c r="A1085" s="99"/>
      <c r="B1085" s="60" t="str">
        <f t="shared" si="822"/>
        <v>↑先にカタログの種類を選択して下さい。</v>
      </c>
      <c r="C1085" s="60">
        <f t="shared" ref="C1085:D1085" si="836">CHOOSE($B$141,0,E16,H16,K16,N16,Q16,T16,W16,Z16,AC16,AF16,AI16,AL16,AO16,AR16,AU16,AX16,BA16,BD16,BG16,BJ16,BM16,BP16,BS16,BV16,BY16,CB16,CE16,CH16,CK16,CN16,CQ16,CT16,CW16)</f>
        <v>0</v>
      </c>
      <c r="D1085" s="60">
        <f t="shared" si="836"/>
        <v>0</v>
      </c>
      <c r="AB1085" s="98"/>
      <c r="AC1085" s="98"/>
      <c r="AD1085" s="98"/>
    </row>
    <row r="1086" spans="1:30">
      <c r="A1086" s="99"/>
      <c r="B1086" s="60" t="str">
        <f t="shared" si="822"/>
        <v>↑先にカタログの種類を選択して下さい。</v>
      </c>
      <c r="C1086" s="60">
        <f t="shared" ref="C1086:D1086" si="837">CHOOSE($B$141,0,E17,H17,K17,N17,Q17,T17,W17,Z17,AC17,AF17,AI17,AL17,AO17,AR17,AU17,AX17,BA17,BD17,BG17,BJ17,BM17,BP17,BS17,BV17,BY17,CB17,CE17,CH17,CK17,CN17,CQ17,CT17,CW17)</f>
        <v>0</v>
      </c>
      <c r="D1086" s="60">
        <f t="shared" si="837"/>
        <v>0</v>
      </c>
      <c r="AB1086" s="98"/>
      <c r="AC1086" s="98"/>
      <c r="AD1086" s="98"/>
    </row>
    <row r="1087" spans="1:30">
      <c r="A1087" s="99"/>
      <c r="B1087" s="60" t="str">
        <f t="shared" si="822"/>
        <v>↑先にカタログの種類を選択して下さい。</v>
      </c>
      <c r="C1087" s="60">
        <f t="shared" ref="C1087:D1087" si="838">CHOOSE($B$141,0,E18,H18,K18,N18,Q18,T18,W18,Z18,AC18,AF18,AI18,AL18,AO18,AR18,AU18,AX18,BA18,BD18,BG18,BJ18,BM18,BP18,BS18,BV18,BY18,CB18,CE18,CH18,CK18,CN18,CQ18,CT18,CW18)</f>
        <v>0</v>
      </c>
      <c r="D1087" s="60">
        <f t="shared" si="838"/>
        <v>0</v>
      </c>
      <c r="AB1087" s="98"/>
      <c r="AC1087" s="98"/>
      <c r="AD1087" s="98"/>
    </row>
    <row r="1088" spans="1:30">
      <c r="A1088" s="99"/>
      <c r="B1088" s="60" t="str">
        <f t="shared" si="822"/>
        <v>↑先にカタログの種類を選択して下さい。</v>
      </c>
      <c r="C1088" s="60">
        <f t="shared" ref="C1088:D1088" si="839">CHOOSE($B$141,0,E19,H19,K19,N19,Q19,T19,W19,Z19,AC19,AF19,AI19,AL19,AO19,AR19,AU19,AX19,BA19,BD19,BG19,BJ19,BM19,BP19,BS19,BV19,BY19,CB19,CE19,CH19,CK19,CN19,CQ19,CT19,CW19)</f>
        <v>0</v>
      </c>
      <c r="D1088" s="60">
        <f t="shared" si="839"/>
        <v>0</v>
      </c>
      <c r="AB1088" s="98"/>
      <c r="AC1088" s="98"/>
      <c r="AD1088" s="98"/>
    </row>
    <row r="1089" spans="1:30">
      <c r="A1089" s="99"/>
      <c r="B1089" s="60" t="str">
        <f t="shared" si="822"/>
        <v>↑先にカタログの種類を選択して下さい。</v>
      </c>
      <c r="C1089" s="60">
        <f t="shared" ref="C1089:D1089" si="840">CHOOSE($B$141,0,E20,H20,K20,N20,Q20,T20,W20,Z20,AC20,AF20,AI20,AL20,AO20,AR20,AU20,AX20,BA20,BD20,BG20,BJ20,BM20,BP20,BS20,BV20,BY20,CB20,CE20,CH20,CK20,CN20,CQ20,CT20,CW20)</f>
        <v>0</v>
      </c>
      <c r="D1089" s="60">
        <f t="shared" si="840"/>
        <v>0</v>
      </c>
      <c r="AB1089" s="98"/>
      <c r="AC1089" s="98"/>
      <c r="AD1089" s="98"/>
    </row>
    <row r="1090" spans="1:30">
      <c r="A1090" s="99"/>
      <c r="B1090" s="60" t="str">
        <f t="shared" si="822"/>
        <v>↑先にカタログの種類を選択して下さい。</v>
      </c>
      <c r="C1090" s="60">
        <f t="shared" ref="C1090:D1090" si="841">CHOOSE($B$141,0,E21,H21,K21,N21,Q21,T21,W21,Z21,AC21,AF21,AI21,AL21,AO21,AR21,AU21,AX21,BA21,BD21,BG21,BJ21,BM21,BP21,BS21,BV21,BY21,CB21,CE21,CH21,CK21,CN21,CQ21,CT21,CW21)</f>
        <v>0</v>
      </c>
      <c r="D1090" s="60">
        <f t="shared" si="841"/>
        <v>0</v>
      </c>
      <c r="AB1090" s="98"/>
      <c r="AC1090" s="98"/>
      <c r="AD1090" s="98"/>
    </row>
    <row r="1091" spans="1:30">
      <c r="A1091" s="99"/>
      <c r="B1091" s="60" t="str">
        <f t="shared" si="822"/>
        <v>↑先にカタログの種類を選択して下さい。</v>
      </c>
      <c r="C1091" s="60">
        <f t="shared" ref="C1091:D1091" si="842">CHOOSE($B$141,0,E22,H22,K22,N22,Q22,T22,W22,Z22,AC22,AF22,AI22,AL22,AO22,AR22,AU22,AX22,BA22,BD22,BG22,BJ22,BM22,BP22,BS22,BV22,BY22,CB22,CE22,CH22,CK22,CN22,CQ22,CT22,CW22)</f>
        <v>0</v>
      </c>
      <c r="D1091" s="60">
        <f t="shared" si="842"/>
        <v>0</v>
      </c>
      <c r="AB1091" s="98"/>
      <c r="AC1091" s="98"/>
      <c r="AD1091" s="98"/>
    </row>
    <row r="1092" spans="1:30">
      <c r="A1092" s="99"/>
      <c r="B1092" s="60" t="str">
        <f t="shared" si="822"/>
        <v>↑先にカタログの種類を選択して下さい。</v>
      </c>
      <c r="C1092" s="60">
        <f t="shared" ref="C1092:D1092" si="843">CHOOSE($B$141,0,E23,H23,K23,N23,Q23,T23,W23,Z23,AC23,AF23,AI23,AL23,AO23,AR23,AU23,AX23,BA23,BD23,BG23,BJ23,BM23,BP23,BS23,BV23,BY23,CB23,CE23,CH23,CK23,CN23,CQ23,CT23,CW23)</f>
        <v>0</v>
      </c>
      <c r="D1092" s="60">
        <f t="shared" si="843"/>
        <v>0</v>
      </c>
      <c r="AB1092" s="98"/>
      <c r="AC1092" s="98"/>
      <c r="AD1092" s="98"/>
    </row>
    <row r="1093" spans="1:30">
      <c r="A1093" s="99"/>
      <c r="B1093" s="60" t="str">
        <f t="shared" si="822"/>
        <v>↑先にカタログの種類を選択して下さい。</v>
      </c>
      <c r="C1093" s="60">
        <f t="shared" ref="C1093:D1093" si="844">CHOOSE($B$141,0,E24,H24,K24,N24,Q24,T24,W24,Z24,AC24,AF24,AI24,AL24,AO24,AR24,AU24,AX24,BA24,BD24,BG24,BJ24,BM24,BP24,BS24,BV24,BY24,CB24,CE24,CH24,CK24,CN24,CQ24,CT24,CW24)</f>
        <v>0</v>
      </c>
      <c r="D1093" s="60">
        <f t="shared" si="844"/>
        <v>0</v>
      </c>
      <c r="AB1093" s="98"/>
      <c r="AC1093" s="98"/>
      <c r="AD1093" s="98"/>
    </row>
    <row r="1094" spans="1:30">
      <c r="A1094" s="99"/>
      <c r="B1094" s="60" t="str">
        <f t="shared" si="822"/>
        <v>↑先にカタログの種類を選択して下さい。</v>
      </c>
      <c r="C1094" s="60">
        <f t="shared" ref="C1094:D1094" si="845">CHOOSE($B$141,0,E25,H25,K25,N25,Q25,T25,W25,Z25,AC25,AF25,AI25,AL25,AO25,AR25,AU25,AX25,BA25,BD25,BG25,BJ25,BM25,BP25,BS25,BV25,BY25,CB25,CE25,CH25,CK25,CN25,CQ25,CT25,CW25)</f>
        <v>0</v>
      </c>
      <c r="D1094" s="60">
        <f t="shared" si="845"/>
        <v>0</v>
      </c>
      <c r="AB1094" s="98"/>
      <c r="AC1094" s="98"/>
      <c r="AD1094" s="98"/>
    </row>
    <row r="1095" spans="1:30">
      <c r="A1095" s="99"/>
      <c r="B1095" s="60" t="str">
        <f t="shared" si="822"/>
        <v>↑先にカタログの種類を選択して下さい。</v>
      </c>
      <c r="C1095" s="60">
        <f t="shared" ref="C1095:D1095" si="846">CHOOSE($B$141,0,E26,H26,K26,N26,Q26,T26,W26,Z26,AC26,AF26,AI26,AL26,AO26,AR26,AU26,AX26,BA26,BD26,BG26,BJ26,BM26,BP26,BS26,BV26,BY26,CB26,CE26,CH26,CK26,CN26,CQ26,CT26,CW26)</f>
        <v>0</v>
      </c>
      <c r="D1095" s="60">
        <f t="shared" si="846"/>
        <v>0</v>
      </c>
      <c r="AB1095" s="98"/>
      <c r="AC1095" s="98"/>
      <c r="AD1095" s="98"/>
    </row>
    <row r="1096" spans="1:30">
      <c r="A1096" s="99"/>
      <c r="B1096" s="60" t="str">
        <f t="shared" si="822"/>
        <v>↑先にカタログの種類を選択して下さい。</v>
      </c>
      <c r="C1096" s="60">
        <f t="shared" ref="C1096:D1096" si="847">CHOOSE($B$141,0,E27,H27,K27,N27,Q27,T27,W27,Z27,AC27,AF27,AI27,AL27,AO27,AR27,AU27,AX27,BA27,BD27,BG27,BJ27,BM27,BP27,BS27,BV27,BY27,CB27,CE27,CH27,CK27,CN27,CQ27,CT27,CW27)</f>
        <v>0</v>
      </c>
      <c r="D1096" s="60">
        <f t="shared" si="847"/>
        <v>0</v>
      </c>
      <c r="AB1096" s="98"/>
      <c r="AC1096" s="98"/>
      <c r="AD1096" s="98"/>
    </row>
    <row r="1097" spans="1:30">
      <c r="A1097" s="99"/>
      <c r="B1097" s="60" t="str">
        <f t="shared" si="822"/>
        <v>↑先にカタログの種類を選択して下さい。</v>
      </c>
      <c r="C1097" s="60">
        <f t="shared" ref="C1097:D1097" si="848">CHOOSE($B$141,0,E28,H28,K28,N28,Q28,T28,W28,Z28,AC28,AF28,AI28,AL28,AO28,AR28,AU28,AX28,BA28,BD28,BG28,BJ28,BM28,BP28,BS28,BV28,BY28,CB28,CE28,CH28,CK28,CN28,CQ28,CT28,CW28)</f>
        <v>0</v>
      </c>
      <c r="D1097" s="60">
        <f t="shared" si="848"/>
        <v>0</v>
      </c>
      <c r="AB1097" s="98"/>
      <c r="AC1097" s="98"/>
      <c r="AD1097" s="98"/>
    </row>
    <row r="1098" spans="1:30">
      <c r="A1098" s="99"/>
      <c r="B1098" s="60" t="str">
        <f t="shared" si="822"/>
        <v>↑先にカタログの種類を選択して下さい。</v>
      </c>
      <c r="C1098" s="60">
        <f t="shared" ref="C1098:D1098" si="849">CHOOSE($B$141,0,E29,H29,K29,N29,Q29,T29,W29,Z29,AC29,AF29,AI29,AL29,AO29,AR29,AU29,AX29,BA29,BD29,BG29,BJ29,BM29,BP29,BS29,BV29,BY29,CB29,CE29,CH29,CK29,CN29,CQ29,CT29,CW29)</f>
        <v>0</v>
      </c>
      <c r="D1098" s="60">
        <f t="shared" si="849"/>
        <v>0</v>
      </c>
      <c r="AB1098" s="98"/>
      <c r="AC1098" s="98"/>
      <c r="AD1098" s="98"/>
    </row>
    <row r="1099" spans="1:30">
      <c r="A1099" s="99"/>
      <c r="B1099" s="60"/>
      <c r="C1099" s="60"/>
      <c r="D1099" s="60"/>
      <c r="AB1099" s="98"/>
      <c r="AC1099" s="98"/>
      <c r="AD1099" s="98"/>
    </row>
    <row r="1100" spans="1:30">
      <c r="A1100" s="99"/>
      <c r="B1100" s="60"/>
      <c r="C1100" s="60"/>
      <c r="D1100" s="60"/>
      <c r="AB1100" s="98"/>
      <c r="AC1100" s="98"/>
      <c r="AD1100" s="98"/>
    </row>
    <row r="1101" spans="1:30">
      <c r="A1101" s="99">
        <v>32</v>
      </c>
      <c r="B1101" s="60" t="str">
        <f>CHOOSE($B$142,"↑先にカタログの種類を選択して下さい。",D2,G2,J2,M2,P2,S2,V2,Y2,AB2,AE2,AH2,AK2,AN2,AQ2,AT2,AW2,AZ2,BC2,BF2,BI2,BL2,BO2,BR2,BU2,BX2,CA2,CD2,CG2,CJ2,CM2,CP2,CS2,CV2)</f>
        <v>↑先にカタログの種類を選択して下さい。</v>
      </c>
      <c r="C1101" s="60">
        <f>CHOOSE($B$142,0,E2,H2,K2,N2,Q2,T2,W2,Z2,AC2,AF2,AI2,AL2,AO2,AR2,AU2,AX2,BA2,BD2,BG2,BJ2,BM2,BP2,BS2,BV2,BY2,CB2,CE2,CH2,CK2,CN2,CQ2,CT2,CW2)</f>
        <v>0</v>
      </c>
      <c r="D1101" s="60">
        <f>CHOOSE($B$142,0,F2,I2,L2,O2,R2,U2,X2,AA2,AD2,AG2,AJ2,AM2,AP2,AS2,AV2,AY2,BB2,BE2,BH2,BK2,BN2,BQ2,BT2,BW2,BZ2,CC2,CF2,CI2,CL2,CO2,CR2,CU2,CX2)</f>
        <v>0</v>
      </c>
      <c r="AB1101" s="98"/>
      <c r="AC1101" s="98"/>
      <c r="AD1101" s="98"/>
    </row>
    <row r="1102" spans="1:30">
      <c r="A1102" s="99"/>
      <c r="B1102" s="60" t="str">
        <f t="shared" ref="B1102:B1128" si="850">CHOOSE($B$142,"↑先にカタログの種類を選択して下さい。",D3,G3,J3,M3,P3,S3,V3,Y3,AB3,AE3,AH3,AK3,AN3,AQ3,AT3,AW3,AZ3,BC3,BF3,BI3,BL3,BO3,BR3,BU3,BX3,CA3,CD3,CG3,CJ3,CM3,CP3,CS3,CV3)</f>
        <v>↑先にカタログの種類を選択して下さい。</v>
      </c>
      <c r="C1102" s="60">
        <f t="shared" ref="C1102:D1102" si="851">CHOOSE($B$142,0,E3,H3,K3,N3,Q3,T3,W3,Z3,AC3,AF3,AI3,AL3,AO3,AR3,AU3,AX3,BA3,BD3,BG3,BJ3,BM3,BP3,BS3,BV3,BY3,CB3,CE3,CH3,CK3,CN3,CQ3,CT3,CW3)</f>
        <v>0</v>
      </c>
      <c r="D1102" s="60">
        <f t="shared" si="851"/>
        <v>0</v>
      </c>
      <c r="AB1102" s="98"/>
      <c r="AC1102" s="98"/>
      <c r="AD1102" s="98"/>
    </row>
    <row r="1103" spans="1:30">
      <c r="A1103" s="99"/>
      <c r="B1103" s="60" t="str">
        <f t="shared" si="850"/>
        <v>↑先にカタログの種類を選択して下さい。</v>
      </c>
      <c r="C1103" s="60">
        <f t="shared" ref="C1103:D1103" si="852">CHOOSE($B$142,0,E4,H4,K4,N4,Q4,T4,W4,Z4,AC4,AF4,AI4,AL4,AO4,AR4,AU4,AX4,BA4,BD4,BG4,BJ4,BM4,BP4,BS4,BV4,BY4,CB4,CE4,CH4,CK4,CN4,CQ4,CT4,CW4)</f>
        <v>0</v>
      </c>
      <c r="D1103" s="60">
        <f t="shared" si="852"/>
        <v>0</v>
      </c>
      <c r="AB1103" s="98"/>
      <c r="AC1103" s="98"/>
      <c r="AD1103" s="98"/>
    </row>
    <row r="1104" spans="1:30">
      <c r="A1104" s="99"/>
      <c r="B1104" s="60" t="str">
        <f t="shared" si="850"/>
        <v>↑先にカタログの種類を選択して下さい。</v>
      </c>
      <c r="C1104" s="60">
        <f t="shared" ref="C1104:D1104" si="853">CHOOSE($B$142,0,E5,H5,K5,N5,Q5,T5,W5,Z5,AC5,AF5,AI5,AL5,AO5,AR5,AU5,AX5,BA5,BD5,BG5,BJ5,BM5,BP5,BS5,BV5,BY5,CB5,CE5,CH5,CK5,CN5,CQ5,CT5,CW5)</f>
        <v>0</v>
      </c>
      <c r="D1104" s="60">
        <f t="shared" si="853"/>
        <v>0</v>
      </c>
      <c r="AB1104" s="98"/>
      <c r="AC1104" s="98"/>
      <c r="AD1104" s="98"/>
    </row>
    <row r="1105" spans="1:30">
      <c r="A1105" s="99"/>
      <c r="B1105" s="60" t="str">
        <f t="shared" si="850"/>
        <v>↑先にカタログの種類を選択して下さい。</v>
      </c>
      <c r="C1105" s="60">
        <f t="shared" ref="C1105:D1105" si="854">CHOOSE($B$142,0,E6,H6,K6,N6,Q6,T6,W6,Z6,AC6,AF6,AI6,AL6,AO6,AR6,AU6,AX6,BA6,BD6,BG6,BJ6,BM6,BP6,BS6,BV6,BY6,CB6,CE6,CH6,CK6,CN6,CQ6,CT6,CW6)</f>
        <v>0</v>
      </c>
      <c r="D1105" s="60">
        <f t="shared" si="854"/>
        <v>0</v>
      </c>
      <c r="AB1105" s="98"/>
      <c r="AC1105" s="98"/>
      <c r="AD1105" s="98"/>
    </row>
    <row r="1106" spans="1:30">
      <c r="A1106" s="99"/>
      <c r="B1106" s="60" t="str">
        <f t="shared" si="850"/>
        <v>↑先にカタログの種類を選択して下さい。</v>
      </c>
      <c r="C1106" s="60">
        <f t="shared" ref="C1106:D1106" si="855">CHOOSE($B$142,0,E7,H7,K7,N7,Q7,T7,W7,Z7,AC7,AF7,AI7,AL7,AO7,AR7,AU7,AX7,BA7,BD7,BG7,BJ7,BM7,BP7,BS7,BV7,BY7,CB7,CE7,CH7,CK7,CN7,CQ7,CT7,CW7)</f>
        <v>0</v>
      </c>
      <c r="D1106" s="60">
        <f t="shared" si="855"/>
        <v>0</v>
      </c>
      <c r="AB1106" s="98"/>
      <c r="AC1106" s="98"/>
      <c r="AD1106" s="98"/>
    </row>
    <row r="1107" spans="1:30">
      <c r="A1107" s="99"/>
      <c r="B1107" s="60" t="str">
        <f t="shared" si="850"/>
        <v>↑先にカタログの種類を選択して下さい。</v>
      </c>
      <c r="C1107" s="60">
        <f t="shared" ref="C1107:D1107" si="856">CHOOSE($B$142,0,E8,H8,K8,N8,Q8,T8,W8,Z8,AC8,AF8,AI8,AL8,AO8,AR8,AU8,AX8,BA8,BD8,BG8,BJ8,BM8,BP8,BS8,BV8,BY8,CB8,CE8,CH8,CK8,CN8,CQ8,CT8,CW8)</f>
        <v>0</v>
      </c>
      <c r="D1107" s="60">
        <f t="shared" si="856"/>
        <v>0</v>
      </c>
      <c r="AB1107" s="98"/>
      <c r="AC1107" s="98"/>
      <c r="AD1107" s="98"/>
    </row>
    <row r="1108" spans="1:30">
      <c r="A1108" s="99"/>
      <c r="B1108" s="60" t="str">
        <f t="shared" si="850"/>
        <v>↑先にカタログの種類を選択して下さい。</v>
      </c>
      <c r="C1108" s="60">
        <f t="shared" ref="C1108:D1108" si="857">CHOOSE($B$142,0,E9,H9,K9,N9,Q9,T9,W9,Z9,AC9,AF9,AI9,AL9,AO9,AR9,AU9,AX9,BA9,BD9,BG9,BJ9,BM9,BP9,BS9,BV9,BY9,CB9,CE9,CH9,CK9,CN9,CQ9,CT9,CW9)</f>
        <v>0</v>
      </c>
      <c r="D1108" s="60">
        <f t="shared" si="857"/>
        <v>0</v>
      </c>
      <c r="AB1108" s="98"/>
      <c r="AC1108" s="98"/>
      <c r="AD1108" s="98"/>
    </row>
    <row r="1109" spans="1:30">
      <c r="A1109" s="99"/>
      <c r="B1109" s="60" t="str">
        <f t="shared" si="850"/>
        <v>↑先にカタログの種類を選択して下さい。</v>
      </c>
      <c r="C1109" s="60">
        <f t="shared" ref="C1109:D1109" si="858">CHOOSE($B$142,0,E10,H10,K10,N10,Q10,T10,W10,Z10,AC10,AF10,AI10,AL10,AO10,AR10,AU10,AX10,BA10,BD10,BG10,BJ10,BM10,BP10,BS10,BV10,BY10,CB10,CE10,CH10,CK10,CN10,CQ10,CT10,CW10)</f>
        <v>0</v>
      </c>
      <c r="D1109" s="60">
        <f t="shared" si="858"/>
        <v>0</v>
      </c>
      <c r="AB1109" s="98"/>
      <c r="AC1109" s="98"/>
      <c r="AD1109" s="98"/>
    </row>
    <row r="1110" spans="1:30">
      <c r="A1110" s="99"/>
      <c r="B1110" s="60" t="str">
        <f t="shared" si="850"/>
        <v>↑先にカタログの種類を選択して下さい。</v>
      </c>
      <c r="C1110" s="60">
        <f t="shared" ref="C1110:D1110" si="859">CHOOSE($B$142,0,E11,H11,K11,N11,Q11,T11,W11,Z11,AC11,AF11,AI11,AL11,AO11,AR11,AU11,AX11,BA11,BD11,BG11,BJ11,BM11,BP11,BS11,BV11,BY11,CB11,CE11,CH11,CK11,CN11,CQ11,CT11,CW11)</f>
        <v>0</v>
      </c>
      <c r="D1110" s="60">
        <f t="shared" si="859"/>
        <v>0</v>
      </c>
      <c r="AB1110" s="98"/>
      <c r="AC1110" s="98"/>
      <c r="AD1110" s="98"/>
    </row>
    <row r="1111" spans="1:30">
      <c r="A1111" s="99"/>
      <c r="B1111" s="60" t="str">
        <f t="shared" si="850"/>
        <v>↑先にカタログの種類を選択して下さい。</v>
      </c>
      <c r="C1111" s="60">
        <f t="shared" ref="C1111:D1111" si="860">CHOOSE($B$142,0,E12,H12,K12,N12,Q12,T12,W12,Z12,AC12,AF12,AI12,AL12,AO12,AR12,AU12,AX12,BA12,BD12,BG12,BJ12,BM12,BP12,BS12,BV12,BY12,CB12,CE12,CH12,CK12,CN12,CQ12,CT12,CW12)</f>
        <v>0</v>
      </c>
      <c r="D1111" s="60">
        <f t="shared" si="860"/>
        <v>0</v>
      </c>
      <c r="AB1111" s="98"/>
      <c r="AC1111" s="98"/>
      <c r="AD1111" s="98"/>
    </row>
    <row r="1112" spans="1:30">
      <c r="A1112" s="99"/>
      <c r="B1112" s="60" t="str">
        <f t="shared" si="850"/>
        <v>↑先にカタログの種類を選択して下さい。</v>
      </c>
      <c r="C1112" s="60">
        <f t="shared" ref="C1112:D1112" si="861">CHOOSE($B$142,0,E13,H13,K13,N13,Q13,T13,W13,Z13,AC13,AF13,AI13,AL13,AO13,AR13,AU13,AX13,BA13,BD13,BG13,BJ13,BM13,BP13,BS13,BV13,BY13,CB13,CE13,CH13,CK13,CN13,CQ13,CT13,CW13)</f>
        <v>0</v>
      </c>
      <c r="D1112" s="60">
        <f t="shared" si="861"/>
        <v>0</v>
      </c>
      <c r="AB1112" s="98"/>
      <c r="AC1112" s="98"/>
      <c r="AD1112" s="98"/>
    </row>
    <row r="1113" spans="1:30">
      <c r="A1113" s="99"/>
      <c r="B1113" s="60" t="str">
        <f t="shared" si="850"/>
        <v>↑先にカタログの種類を選択して下さい。</v>
      </c>
      <c r="C1113" s="60">
        <f t="shared" ref="C1113:D1113" si="862">CHOOSE($B$142,0,E14,H14,K14,N14,Q14,T14,W14,Z14,AC14,AF14,AI14,AL14,AO14,AR14,AU14,AX14,BA14,BD14,BG14,BJ14,BM14,BP14,BS14,BV14,BY14,CB14,CE14,CH14,CK14,CN14,CQ14,CT14,CW14)</f>
        <v>0</v>
      </c>
      <c r="D1113" s="60">
        <f t="shared" si="862"/>
        <v>0</v>
      </c>
      <c r="AB1113" s="98"/>
      <c r="AC1113" s="98"/>
      <c r="AD1113" s="98"/>
    </row>
    <row r="1114" spans="1:30">
      <c r="A1114" s="99"/>
      <c r="B1114" s="60" t="str">
        <f t="shared" si="850"/>
        <v>↑先にカタログの種類を選択して下さい。</v>
      </c>
      <c r="C1114" s="60">
        <f t="shared" ref="C1114:D1114" si="863">CHOOSE($B$142,0,E15,H15,K15,N15,Q15,T15,W15,Z15,AC15,AF15,AI15,AL15,AO15,AR15,AU15,AX15,BA15,BD15,BG15,BJ15,BM15,BP15,BS15,BV15,BY15,CB15,CE15,CH15,CK15,CN15,CQ15,CT15,CW15)</f>
        <v>0</v>
      </c>
      <c r="D1114" s="60">
        <f t="shared" si="863"/>
        <v>0</v>
      </c>
      <c r="AB1114" s="98"/>
      <c r="AC1114" s="98"/>
      <c r="AD1114" s="98"/>
    </row>
    <row r="1115" spans="1:30">
      <c r="A1115" s="99"/>
      <c r="B1115" s="60" t="str">
        <f t="shared" si="850"/>
        <v>↑先にカタログの種類を選択して下さい。</v>
      </c>
      <c r="C1115" s="60">
        <f t="shared" ref="C1115:D1115" si="864">CHOOSE($B$142,0,E16,H16,K16,N16,Q16,T16,W16,Z16,AC16,AF16,AI16,AL16,AO16,AR16,AU16,AX16,BA16,BD16,BG16,BJ16,BM16,BP16,BS16,BV16,BY16,CB16,CE16,CH16,CK16,CN16,CQ16,CT16,CW16)</f>
        <v>0</v>
      </c>
      <c r="D1115" s="60">
        <f t="shared" si="864"/>
        <v>0</v>
      </c>
      <c r="AB1115" s="98"/>
      <c r="AC1115" s="98"/>
      <c r="AD1115" s="98"/>
    </row>
    <row r="1116" spans="1:30">
      <c r="A1116" s="99"/>
      <c r="B1116" s="60" t="str">
        <f t="shared" si="850"/>
        <v>↑先にカタログの種類を選択して下さい。</v>
      </c>
      <c r="C1116" s="60">
        <f t="shared" ref="C1116:D1116" si="865">CHOOSE($B$142,0,E17,H17,K17,N17,Q17,T17,W17,Z17,AC17,AF17,AI17,AL17,AO17,AR17,AU17,AX17,BA17,BD17,BG17,BJ17,BM17,BP17,BS17,BV17,BY17,CB17,CE17,CH17,CK17,CN17,CQ17,CT17,CW17)</f>
        <v>0</v>
      </c>
      <c r="D1116" s="60">
        <f t="shared" si="865"/>
        <v>0</v>
      </c>
      <c r="AB1116" s="98"/>
      <c r="AC1116" s="98"/>
      <c r="AD1116" s="98"/>
    </row>
    <row r="1117" spans="1:30">
      <c r="A1117" s="99"/>
      <c r="B1117" s="60" t="str">
        <f t="shared" si="850"/>
        <v>↑先にカタログの種類を選択して下さい。</v>
      </c>
      <c r="C1117" s="60">
        <f t="shared" ref="C1117:D1117" si="866">CHOOSE($B$142,0,E18,H18,K18,N18,Q18,T18,W18,Z18,AC18,AF18,AI18,AL18,AO18,AR18,AU18,AX18,BA18,BD18,BG18,BJ18,BM18,BP18,BS18,BV18,BY18,CB18,CE18,CH18,CK18,CN18,CQ18,CT18,CW18)</f>
        <v>0</v>
      </c>
      <c r="D1117" s="60">
        <f t="shared" si="866"/>
        <v>0</v>
      </c>
      <c r="AB1117" s="98"/>
      <c r="AC1117" s="98"/>
      <c r="AD1117" s="98"/>
    </row>
    <row r="1118" spans="1:30">
      <c r="A1118" s="99"/>
      <c r="B1118" s="60" t="str">
        <f t="shared" si="850"/>
        <v>↑先にカタログの種類を選択して下さい。</v>
      </c>
      <c r="C1118" s="60">
        <f t="shared" ref="C1118:D1118" si="867">CHOOSE($B$142,0,E19,H19,K19,N19,Q19,T19,W19,Z19,AC19,AF19,AI19,AL19,AO19,AR19,AU19,AX19,BA19,BD19,BG19,BJ19,BM19,BP19,BS19,BV19,BY19,CB19,CE19,CH19,CK19,CN19,CQ19,CT19,CW19)</f>
        <v>0</v>
      </c>
      <c r="D1118" s="60">
        <f t="shared" si="867"/>
        <v>0</v>
      </c>
      <c r="AB1118" s="98"/>
      <c r="AC1118" s="98"/>
      <c r="AD1118" s="98"/>
    </row>
    <row r="1119" spans="1:30">
      <c r="A1119" s="99"/>
      <c r="B1119" s="60" t="str">
        <f t="shared" si="850"/>
        <v>↑先にカタログの種類を選択して下さい。</v>
      </c>
      <c r="C1119" s="60">
        <f t="shared" ref="C1119:D1119" si="868">CHOOSE($B$142,0,E20,H20,K20,N20,Q20,T20,W20,Z20,AC20,AF20,AI20,AL20,AO20,AR20,AU20,AX20,BA20,BD20,BG20,BJ20,BM20,BP20,BS20,BV20,BY20,CB20,CE20,CH20,CK20,CN20,CQ20,CT20,CW20)</f>
        <v>0</v>
      </c>
      <c r="D1119" s="60">
        <f t="shared" si="868"/>
        <v>0</v>
      </c>
      <c r="AB1119" s="98"/>
      <c r="AC1119" s="98"/>
      <c r="AD1119" s="98"/>
    </row>
    <row r="1120" spans="1:30">
      <c r="A1120" s="99"/>
      <c r="B1120" s="60" t="str">
        <f t="shared" si="850"/>
        <v>↑先にカタログの種類を選択して下さい。</v>
      </c>
      <c r="C1120" s="60">
        <f t="shared" ref="C1120:D1120" si="869">CHOOSE($B$142,0,E21,H21,K21,N21,Q21,T21,W21,Z21,AC21,AF21,AI21,AL21,AO21,AR21,AU21,AX21,BA21,BD21,BG21,BJ21,BM21,BP21,BS21,BV21,BY21,CB21,CE21,CH21,CK21,CN21,CQ21,CT21,CW21)</f>
        <v>0</v>
      </c>
      <c r="D1120" s="60">
        <f t="shared" si="869"/>
        <v>0</v>
      </c>
      <c r="AB1120" s="98"/>
      <c r="AC1120" s="98"/>
      <c r="AD1120" s="98"/>
    </row>
    <row r="1121" spans="1:30">
      <c r="A1121" s="99"/>
      <c r="B1121" s="60" t="str">
        <f t="shared" si="850"/>
        <v>↑先にカタログの種類を選択して下さい。</v>
      </c>
      <c r="C1121" s="60">
        <f t="shared" ref="C1121:D1121" si="870">CHOOSE($B$142,0,E22,H22,K22,N22,Q22,T22,W22,Z22,AC22,AF22,AI22,AL22,AO22,AR22,AU22,AX22,BA22,BD22,BG22,BJ22,BM22,BP22,BS22,BV22,BY22,CB22,CE22,CH22,CK22,CN22,CQ22,CT22,CW22)</f>
        <v>0</v>
      </c>
      <c r="D1121" s="60">
        <f t="shared" si="870"/>
        <v>0</v>
      </c>
      <c r="AB1121" s="98"/>
      <c r="AC1121" s="98"/>
      <c r="AD1121" s="98"/>
    </row>
    <row r="1122" spans="1:30">
      <c r="A1122" s="99"/>
      <c r="B1122" s="60" t="str">
        <f t="shared" si="850"/>
        <v>↑先にカタログの種類を選択して下さい。</v>
      </c>
      <c r="C1122" s="60">
        <f t="shared" ref="C1122:D1122" si="871">CHOOSE($B$142,0,E23,H23,K23,N23,Q23,T23,W23,Z23,AC23,AF23,AI23,AL23,AO23,AR23,AU23,AX23,BA23,BD23,BG23,BJ23,BM23,BP23,BS23,BV23,BY23,CB23,CE23,CH23,CK23,CN23,CQ23,CT23,CW23)</f>
        <v>0</v>
      </c>
      <c r="D1122" s="60">
        <f t="shared" si="871"/>
        <v>0</v>
      </c>
      <c r="AB1122" s="98"/>
      <c r="AC1122" s="98"/>
      <c r="AD1122" s="98"/>
    </row>
    <row r="1123" spans="1:30">
      <c r="A1123" s="99"/>
      <c r="B1123" s="60" t="str">
        <f t="shared" si="850"/>
        <v>↑先にカタログの種類を選択して下さい。</v>
      </c>
      <c r="C1123" s="60">
        <f t="shared" ref="C1123:D1123" si="872">CHOOSE($B$142,0,E24,H24,K24,N24,Q24,T24,W24,Z24,AC24,AF24,AI24,AL24,AO24,AR24,AU24,AX24,BA24,BD24,BG24,BJ24,BM24,BP24,BS24,BV24,BY24,CB24,CE24,CH24,CK24,CN24,CQ24,CT24,CW24)</f>
        <v>0</v>
      </c>
      <c r="D1123" s="60">
        <f t="shared" si="872"/>
        <v>0</v>
      </c>
      <c r="AB1123" s="98"/>
      <c r="AC1123" s="98"/>
      <c r="AD1123" s="98"/>
    </row>
    <row r="1124" spans="1:30">
      <c r="A1124" s="99"/>
      <c r="B1124" s="60" t="str">
        <f t="shared" si="850"/>
        <v>↑先にカタログの種類を選択して下さい。</v>
      </c>
      <c r="C1124" s="60">
        <f t="shared" ref="C1124:D1124" si="873">CHOOSE($B$142,0,E25,H25,K25,N25,Q25,T25,W25,Z25,AC25,AF25,AI25,AL25,AO25,AR25,AU25,AX25,BA25,BD25,BG25,BJ25,BM25,BP25,BS25,BV25,BY25,CB25,CE25,CH25,CK25,CN25,CQ25,CT25,CW25)</f>
        <v>0</v>
      </c>
      <c r="D1124" s="60">
        <f t="shared" si="873"/>
        <v>0</v>
      </c>
      <c r="AB1124" s="98"/>
      <c r="AC1124" s="98"/>
      <c r="AD1124" s="98"/>
    </row>
    <row r="1125" spans="1:30">
      <c r="A1125" s="99"/>
      <c r="B1125" s="60" t="str">
        <f t="shared" si="850"/>
        <v>↑先にカタログの種類を選択して下さい。</v>
      </c>
      <c r="C1125" s="60">
        <f t="shared" ref="C1125:D1125" si="874">CHOOSE($B$142,0,E26,H26,K26,N26,Q26,T26,W26,Z26,AC26,AF26,AI26,AL26,AO26,AR26,AU26,AX26,BA26,BD26,BG26,BJ26,BM26,BP26,BS26,BV26,BY26,CB26,CE26,CH26,CK26,CN26,CQ26,CT26,CW26)</f>
        <v>0</v>
      </c>
      <c r="D1125" s="60">
        <f t="shared" si="874"/>
        <v>0</v>
      </c>
      <c r="AB1125" s="98"/>
      <c r="AC1125" s="98"/>
      <c r="AD1125" s="98"/>
    </row>
    <row r="1126" spans="1:30">
      <c r="A1126" s="99"/>
      <c r="B1126" s="60" t="str">
        <f t="shared" si="850"/>
        <v>↑先にカタログの種類を選択して下さい。</v>
      </c>
      <c r="C1126" s="60">
        <f t="shared" ref="C1126:D1126" si="875">CHOOSE($B$142,0,E27,H27,K27,N27,Q27,T27,W27,Z27,AC27,AF27,AI27,AL27,AO27,AR27,AU27,AX27,BA27,BD27,BG27,BJ27,BM27,BP27,BS27,BV27,BY27,CB27,CE27,CH27,CK27,CN27,CQ27,CT27,CW27)</f>
        <v>0</v>
      </c>
      <c r="D1126" s="60">
        <f t="shared" si="875"/>
        <v>0</v>
      </c>
      <c r="AB1126" s="98"/>
      <c r="AC1126" s="98"/>
      <c r="AD1126" s="98"/>
    </row>
    <row r="1127" spans="1:30">
      <c r="A1127" s="99"/>
      <c r="B1127" s="60" t="str">
        <f t="shared" si="850"/>
        <v>↑先にカタログの種類を選択して下さい。</v>
      </c>
      <c r="C1127" s="60">
        <f t="shared" ref="C1127:D1127" si="876">CHOOSE($B$142,0,E28,H28,K28,N28,Q28,T28,W28,Z28,AC28,AF28,AI28,AL28,AO28,AR28,AU28,AX28,BA28,BD28,BG28,BJ28,BM28,BP28,BS28,BV28,BY28,CB28,CE28,CH28,CK28,CN28,CQ28,CT28,CW28)</f>
        <v>0</v>
      </c>
      <c r="D1127" s="60">
        <f t="shared" si="876"/>
        <v>0</v>
      </c>
      <c r="AB1127" s="98"/>
      <c r="AC1127" s="98"/>
      <c r="AD1127" s="98"/>
    </row>
    <row r="1128" spans="1:30">
      <c r="A1128" s="99"/>
      <c r="B1128" s="60" t="str">
        <f t="shared" si="850"/>
        <v>↑先にカタログの種類を選択して下さい。</v>
      </c>
      <c r="C1128" s="60">
        <f t="shared" ref="C1128:D1128" si="877">CHOOSE($B$142,0,E29,H29,K29,N29,Q29,T29,W29,Z29,AC29,AF29,AI29,AL29,AO29,AR29,AU29,AX29,BA29,BD29,BG29,BJ29,BM29,BP29,BS29,BV29,BY29,CB29,CE29,CH29,CK29,CN29,CQ29,CT29,CW29)</f>
        <v>0</v>
      </c>
      <c r="D1128" s="60">
        <f t="shared" si="877"/>
        <v>0</v>
      </c>
      <c r="AB1128" s="98"/>
      <c r="AC1128" s="98"/>
      <c r="AD1128" s="98"/>
    </row>
    <row r="1129" spans="1:30">
      <c r="A1129" s="99"/>
      <c r="B1129" s="60"/>
      <c r="C1129" s="60"/>
      <c r="D1129" s="60"/>
      <c r="AB1129" s="98"/>
      <c r="AC1129" s="98"/>
      <c r="AD1129" s="98"/>
    </row>
    <row r="1130" spans="1:30">
      <c r="A1130" s="99"/>
      <c r="B1130" s="60"/>
      <c r="C1130" s="60"/>
      <c r="D1130" s="60"/>
      <c r="AB1130" s="98"/>
      <c r="AC1130" s="98"/>
      <c r="AD1130" s="98"/>
    </row>
    <row r="1131" spans="1:30">
      <c r="A1131" s="99">
        <v>33</v>
      </c>
      <c r="B1131" s="60" t="str">
        <f>CHOOSE($B$143,"↑先にカタログの種類を選択して下さい。",D2,G2,J2,M2,P2,S2,V2,Y2,AB2,AE2,AH2,AK2,AN2,AQ2,AT2,AW2,AZ2,BC2,BF2,BI2,BL2,BO2,BR2,BU2,BX2,CA2,CD2,CG2,CJ2,CM2,CP2,CS2,CV2)</f>
        <v>↑先にカタログの種類を選択して下さい。</v>
      </c>
      <c r="C1131" s="60">
        <f>CHOOSE($B$143,0,E2,H2,K2,N2,Q2,T2,W2,Z2,AC2,AF2,AI2,AL2,AO2,AR2,AU2,AX2,BA2,BD2,BG2,BJ2,BM2,BP2,BS2,BV2,BY2,CB2,CE2,CH2,CK2,CN2,CQ2,CT2,CW2)</f>
        <v>0</v>
      </c>
      <c r="D1131" s="60">
        <f>CHOOSE($B$143,0,F2,I2,L2,O2,R2,U2,X2,AA2,AD2,AG2,AJ2,AM2,AP2,AS2,AV2,AY2,BB2,BE2,BH2,BK2,BN2,BQ2,BT2,BW2,BZ2,CC2,CF2,CI2,CL2,CO2,CR2,CU2,CX2)</f>
        <v>0</v>
      </c>
      <c r="AB1131" s="98"/>
      <c r="AC1131" s="98"/>
      <c r="AD1131" s="98"/>
    </row>
    <row r="1132" spans="1:30">
      <c r="A1132" s="99"/>
      <c r="B1132" s="60" t="str">
        <f t="shared" ref="B1132:B1158" si="878">CHOOSE($B$143,"↑先にカタログの種類を選択して下さい。",D3,G3,J3,M3,P3,S3,V3,Y3,AB3,AE3,AH3,AK3,AN3,AQ3,AT3,AW3,AZ3,BC3,BF3,BI3,BL3,BO3,BR3,BU3,BX3,CA3,CD3,CG3,CJ3,CM3,CP3,CS3,CV3)</f>
        <v>↑先にカタログの種類を選択して下さい。</v>
      </c>
      <c r="C1132" s="60">
        <f t="shared" ref="C1132:D1132" si="879">CHOOSE($B$143,0,E3,H3,K3,N3,Q3,T3,W3,Z3,AC3,AF3,AI3,AL3,AO3,AR3,AU3,AX3,BA3,BD3,BG3,BJ3,BM3,BP3,BS3,BV3,BY3,CB3,CE3,CH3,CK3,CN3,CQ3,CT3,CW3)</f>
        <v>0</v>
      </c>
      <c r="D1132" s="60">
        <f t="shared" si="879"/>
        <v>0</v>
      </c>
      <c r="AB1132" s="98"/>
      <c r="AC1132" s="98"/>
      <c r="AD1132" s="98"/>
    </row>
    <row r="1133" spans="1:30">
      <c r="A1133" s="99"/>
      <c r="B1133" s="60" t="str">
        <f t="shared" si="878"/>
        <v>↑先にカタログの種類を選択して下さい。</v>
      </c>
      <c r="C1133" s="60">
        <f t="shared" ref="C1133:D1133" si="880">CHOOSE($B$143,0,E4,H4,K4,N4,Q4,T4,W4,Z4,AC4,AF4,AI4,AL4,AO4,AR4,AU4,AX4,BA4,BD4,BG4,BJ4,BM4,BP4,BS4,BV4,BY4,CB4,CE4,CH4,CK4,CN4,CQ4,CT4,CW4)</f>
        <v>0</v>
      </c>
      <c r="D1133" s="60">
        <f t="shared" si="880"/>
        <v>0</v>
      </c>
      <c r="AB1133" s="98"/>
      <c r="AC1133" s="98"/>
      <c r="AD1133" s="98"/>
    </row>
    <row r="1134" spans="1:30">
      <c r="A1134" s="99"/>
      <c r="B1134" s="60" t="str">
        <f t="shared" si="878"/>
        <v>↑先にカタログの種類を選択して下さい。</v>
      </c>
      <c r="C1134" s="60">
        <f t="shared" ref="C1134:D1134" si="881">CHOOSE($B$143,0,E5,H5,K5,N5,Q5,T5,W5,Z5,AC5,AF5,AI5,AL5,AO5,AR5,AU5,AX5,BA5,BD5,BG5,BJ5,BM5,BP5,BS5,BV5,BY5,CB5,CE5,CH5,CK5,CN5,CQ5,CT5,CW5)</f>
        <v>0</v>
      </c>
      <c r="D1134" s="60">
        <f t="shared" si="881"/>
        <v>0</v>
      </c>
      <c r="AB1134" s="98"/>
      <c r="AC1134" s="98"/>
      <c r="AD1134" s="98"/>
    </row>
    <row r="1135" spans="1:30">
      <c r="A1135" s="99"/>
      <c r="B1135" s="60" t="str">
        <f t="shared" si="878"/>
        <v>↑先にカタログの種類を選択して下さい。</v>
      </c>
      <c r="C1135" s="60">
        <f t="shared" ref="C1135:D1135" si="882">CHOOSE($B$143,0,E6,H6,K6,N6,Q6,T6,W6,Z6,AC6,AF6,AI6,AL6,AO6,AR6,AU6,AX6,BA6,BD6,BG6,BJ6,BM6,BP6,BS6,BV6,BY6,CB6,CE6,CH6,CK6,CN6,CQ6,CT6,CW6)</f>
        <v>0</v>
      </c>
      <c r="D1135" s="60">
        <f t="shared" si="882"/>
        <v>0</v>
      </c>
      <c r="AB1135" s="98"/>
      <c r="AC1135" s="98"/>
      <c r="AD1135" s="98"/>
    </row>
    <row r="1136" spans="1:30">
      <c r="A1136" s="99"/>
      <c r="B1136" s="60" t="str">
        <f t="shared" si="878"/>
        <v>↑先にカタログの種類を選択して下さい。</v>
      </c>
      <c r="C1136" s="60">
        <f t="shared" ref="C1136:D1136" si="883">CHOOSE($B$143,0,E7,H7,K7,N7,Q7,T7,W7,Z7,AC7,AF7,AI7,AL7,AO7,AR7,AU7,AX7,BA7,BD7,BG7,BJ7,BM7,BP7,BS7,BV7,BY7,CB7,CE7,CH7,CK7,CN7,CQ7,CT7,CW7)</f>
        <v>0</v>
      </c>
      <c r="D1136" s="60">
        <f t="shared" si="883"/>
        <v>0</v>
      </c>
      <c r="AB1136" s="98"/>
      <c r="AC1136" s="98"/>
      <c r="AD1136" s="98"/>
    </row>
    <row r="1137" spans="1:30">
      <c r="A1137" s="99"/>
      <c r="B1137" s="60" t="str">
        <f t="shared" si="878"/>
        <v>↑先にカタログの種類を選択して下さい。</v>
      </c>
      <c r="C1137" s="60">
        <f t="shared" ref="C1137:D1137" si="884">CHOOSE($B$143,0,E8,H8,K8,N8,Q8,T8,W8,Z8,AC8,AF8,AI8,AL8,AO8,AR8,AU8,AX8,BA8,BD8,BG8,BJ8,BM8,BP8,BS8,BV8,BY8,CB8,CE8,CH8,CK8,CN8,CQ8,CT8,CW8)</f>
        <v>0</v>
      </c>
      <c r="D1137" s="60">
        <f t="shared" si="884"/>
        <v>0</v>
      </c>
      <c r="AB1137" s="98"/>
      <c r="AC1137" s="98"/>
      <c r="AD1137" s="98"/>
    </row>
    <row r="1138" spans="1:30">
      <c r="A1138" s="99"/>
      <c r="B1138" s="60" t="str">
        <f t="shared" si="878"/>
        <v>↑先にカタログの種類を選択して下さい。</v>
      </c>
      <c r="C1138" s="60">
        <f t="shared" ref="C1138:D1138" si="885">CHOOSE($B$143,0,E9,H9,K9,N9,Q9,T9,W9,Z9,AC9,AF9,AI9,AL9,AO9,AR9,AU9,AX9,BA9,BD9,BG9,BJ9,BM9,BP9,BS9,BV9,BY9,CB9,CE9,CH9,CK9,CN9,CQ9,CT9,CW9)</f>
        <v>0</v>
      </c>
      <c r="D1138" s="60">
        <f t="shared" si="885"/>
        <v>0</v>
      </c>
      <c r="AB1138" s="98"/>
      <c r="AC1138" s="98"/>
      <c r="AD1138" s="98"/>
    </row>
    <row r="1139" spans="1:30">
      <c r="A1139" s="99"/>
      <c r="B1139" s="60" t="str">
        <f t="shared" si="878"/>
        <v>↑先にカタログの種類を選択して下さい。</v>
      </c>
      <c r="C1139" s="60">
        <f t="shared" ref="C1139:D1139" si="886">CHOOSE($B$143,0,E10,H10,K10,N10,Q10,T10,W10,Z10,AC10,AF10,AI10,AL10,AO10,AR10,AU10,AX10,BA10,BD10,BG10,BJ10,BM10,BP10,BS10,BV10,BY10,CB10,CE10,CH10,CK10,CN10,CQ10,CT10,CW10)</f>
        <v>0</v>
      </c>
      <c r="D1139" s="60">
        <f t="shared" si="886"/>
        <v>0</v>
      </c>
      <c r="AB1139" s="98"/>
      <c r="AC1139" s="98"/>
      <c r="AD1139" s="98"/>
    </row>
    <row r="1140" spans="1:30">
      <c r="A1140" s="99"/>
      <c r="B1140" s="60" t="str">
        <f t="shared" si="878"/>
        <v>↑先にカタログの種類を選択して下さい。</v>
      </c>
      <c r="C1140" s="60">
        <f t="shared" ref="C1140:D1140" si="887">CHOOSE($B$143,0,E11,H11,K11,N11,Q11,T11,W11,Z11,AC11,AF11,AI11,AL11,AO11,AR11,AU11,AX11,BA11,BD11,BG11,BJ11,BM11,BP11,BS11,BV11,BY11,CB11,CE11,CH11,CK11,CN11,CQ11,CT11,CW11)</f>
        <v>0</v>
      </c>
      <c r="D1140" s="60">
        <f t="shared" si="887"/>
        <v>0</v>
      </c>
      <c r="AB1140" s="98"/>
      <c r="AC1140" s="98"/>
      <c r="AD1140" s="98"/>
    </row>
    <row r="1141" spans="1:30">
      <c r="A1141" s="99"/>
      <c r="B1141" s="60" t="str">
        <f t="shared" si="878"/>
        <v>↑先にカタログの種類を選択して下さい。</v>
      </c>
      <c r="C1141" s="60">
        <f t="shared" ref="C1141:D1141" si="888">CHOOSE($B$143,0,E12,H12,K12,N12,Q12,T12,W12,Z12,AC12,AF12,AI12,AL12,AO12,AR12,AU12,AX12,BA12,BD12,BG12,BJ12,BM12,BP12,BS12,BV12,BY12,CB12,CE12,CH12,CK12,CN12,CQ12,CT12,CW12)</f>
        <v>0</v>
      </c>
      <c r="D1141" s="60">
        <f t="shared" si="888"/>
        <v>0</v>
      </c>
      <c r="AB1141" s="98"/>
      <c r="AC1141" s="98"/>
      <c r="AD1141" s="98"/>
    </row>
    <row r="1142" spans="1:30">
      <c r="A1142" s="99"/>
      <c r="B1142" s="60" t="str">
        <f t="shared" si="878"/>
        <v>↑先にカタログの種類を選択して下さい。</v>
      </c>
      <c r="C1142" s="60">
        <f t="shared" ref="C1142:D1142" si="889">CHOOSE($B$143,0,E13,H13,K13,N13,Q13,T13,W13,Z13,AC13,AF13,AI13,AL13,AO13,AR13,AU13,AX13,BA13,BD13,BG13,BJ13,BM13,BP13,BS13,BV13,BY13,CB13,CE13,CH13,CK13,CN13,CQ13,CT13,CW13)</f>
        <v>0</v>
      </c>
      <c r="D1142" s="60">
        <f t="shared" si="889"/>
        <v>0</v>
      </c>
      <c r="AB1142" s="98"/>
      <c r="AC1142" s="98"/>
      <c r="AD1142" s="98"/>
    </row>
    <row r="1143" spans="1:30">
      <c r="A1143" s="99"/>
      <c r="B1143" s="60" t="str">
        <f t="shared" si="878"/>
        <v>↑先にカタログの種類を選択して下さい。</v>
      </c>
      <c r="C1143" s="60">
        <f t="shared" ref="C1143:D1143" si="890">CHOOSE($B$143,0,E14,H14,K14,N14,Q14,T14,W14,Z14,AC14,AF14,AI14,AL14,AO14,AR14,AU14,AX14,BA14,BD14,BG14,BJ14,BM14,BP14,BS14,BV14,BY14,CB14,CE14,CH14,CK14,CN14,CQ14,CT14,CW14)</f>
        <v>0</v>
      </c>
      <c r="D1143" s="60">
        <f t="shared" si="890"/>
        <v>0</v>
      </c>
      <c r="AB1143" s="98"/>
      <c r="AC1143" s="98"/>
      <c r="AD1143" s="98"/>
    </row>
    <row r="1144" spans="1:30">
      <c r="A1144" s="99"/>
      <c r="B1144" s="60" t="str">
        <f t="shared" si="878"/>
        <v>↑先にカタログの種類を選択して下さい。</v>
      </c>
      <c r="C1144" s="60">
        <f t="shared" ref="C1144:D1144" si="891">CHOOSE($B$143,0,E15,H15,K15,N15,Q15,T15,W15,Z15,AC15,AF15,AI15,AL15,AO15,AR15,AU15,AX15,BA15,BD15,BG15,BJ15,BM15,BP15,BS15,BV15,BY15,CB15,CE15,CH15,CK15,CN15,CQ15,CT15,CW15)</f>
        <v>0</v>
      </c>
      <c r="D1144" s="60">
        <f t="shared" si="891"/>
        <v>0</v>
      </c>
      <c r="AB1144" s="98"/>
      <c r="AC1144" s="98"/>
      <c r="AD1144" s="98"/>
    </row>
    <row r="1145" spans="1:30">
      <c r="A1145" s="99"/>
      <c r="B1145" s="60" t="str">
        <f t="shared" si="878"/>
        <v>↑先にカタログの種類を選択して下さい。</v>
      </c>
      <c r="C1145" s="60">
        <f t="shared" ref="C1145:D1145" si="892">CHOOSE($B$143,0,E16,H16,K16,N16,Q16,T16,W16,Z16,AC16,AF16,AI16,AL16,AO16,AR16,AU16,AX16,BA16,BD16,BG16,BJ16,BM16,BP16,BS16,BV16,BY16,CB16,CE16,CH16,CK16,CN16,CQ16,CT16,CW16)</f>
        <v>0</v>
      </c>
      <c r="D1145" s="60">
        <f t="shared" si="892"/>
        <v>0</v>
      </c>
      <c r="AB1145" s="98"/>
      <c r="AC1145" s="98"/>
      <c r="AD1145" s="98"/>
    </row>
    <row r="1146" spans="1:30">
      <c r="A1146" s="99"/>
      <c r="B1146" s="60" t="str">
        <f t="shared" si="878"/>
        <v>↑先にカタログの種類を選択して下さい。</v>
      </c>
      <c r="C1146" s="60">
        <f t="shared" ref="C1146:D1146" si="893">CHOOSE($B$143,0,E17,H17,K17,N17,Q17,T17,W17,Z17,AC17,AF17,AI17,AL17,AO17,AR17,AU17,AX17,BA17,BD17,BG17,BJ17,BM17,BP17,BS17,BV17,BY17,CB17,CE17,CH17,CK17,CN17,CQ17,CT17,CW17)</f>
        <v>0</v>
      </c>
      <c r="D1146" s="60">
        <f t="shared" si="893"/>
        <v>0</v>
      </c>
      <c r="AB1146" s="98"/>
      <c r="AC1146" s="98"/>
      <c r="AD1146" s="98"/>
    </row>
    <row r="1147" spans="1:30">
      <c r="A1147" s="99"/>
      <c r="B1147" s="60" t="str">
        <f t="shared" si="878"/>
        <v>↑先にカタログの種類を選択して下さい。</v>
      </c>
      <c r="C1147" s="60">
        <f t="shared" ref="C1147:D1147" si="894">CHOOSE($B$143,0,E18,H18,K18,N18,Q18,T18,W18,Z18,AC18,AF18,AI18,AL18,AO18,AR18,AU18,AX18,BA18,BD18,BG18,BJ18,BM18,BP18,BS18,BV18,BY18,CB18,CE18,CH18,CK18,CN18,CQ18,CT18,CW18)</f>
        <v>0</v>
      </c>
      <c r="D1147" s="60">
        <f t="shared" si="894"/>
        <v>0</v>
      </c>
      <c r="AB1147" s="98"/>
      <c r="AC1147" s="98"/>
      <c r="AD1147" s="98"/>
    </row>
    <row r="1148" spans="1:30">
      <c r="A1148" s="99"/>
      <c r="B1148" s="60" t="str">
        <f t="shared" si="878"/>
        <v>↑先にカタログの種類を選択して下さい。</v>
      </c>
      <c r="C1148" s="60">
        <f t="shared" ref="C1148:D1148" si="895">CHOOSE($B$143,0,E19,H19,K19,N19,Q19,T19,W19,Z19,AC19,AF19,AI19,AL19,AO19,AR19,AU19,AX19,BA19,BD19,BG19,BJ19,BM19,BP19,BS19,BV19,BY19,CB19,CE19,CH19,CK19,CN19,CQ19,CT19,CW19)</f>
        <v>0</v>
      </c>
      <c r="D1148" s="60">
        <f t="shared" si="895"/>
        <v>0</v>
      </c>
      <c r="AB1148" s="98"/>
      <c r="AC1148" s="98"/>
      <c r="AD1148" s="98"/>
    </row>
    <row r="1149" spans="1:30">
      <c r="A1149" s="99"/>
      <c r="B1149" s="60" t="str">
        <f t="shared" si="878"/>
        <v>↑先にカタログの種類を選択して下さい。</v>
      </c>
      <c r="C1149" s="60">
        <f t="shared" ref="C1149:D1149" si="896">CHOOSE($B$143,0,E20,H20,K20,N20,Q20,T20,W20,Z20,AC20,AF20,AI20,AL20,AO20,AR20,AU20,AX20,BA20,BD20,BG20,BJ20,BM20,BP20,BS20,BV20,BY20,CB20,CE20,CH20,CK20,CN20,CQ20,CT20,CW20)</f>
        <v>0</v>
      </c>
      <c r="D1149" s="60">
        <f t="shared" si="896"/>
        <v>0</v>
      </c>
      <c r="AB1149" s="98"/>
      <c r="AC1149" s="98"/>
      <c r="AD1149" s="98"/>
    </row>
    <row r="1150" spans="1:30">
      <c r="A1150" s="99"/>
      <c r="B1150" s="60" t="str">
        <f t="shared" si="878"/>
        <v>↑先にカタログの種類を選択して下さい。</v>
      </c>
      <c r="C1150" s="60">
        <f t="shared" ref="C1150:D1150" si="897">CHOOSE($B$143,0,E21,H21,K21,N21,Q21,T21,W21,Z21,AC21,AF21,AI21,AL21,AO21,AR21,AU21,AX21,BA21,BD21,BG21,BJ21,BM21,BP21,BS21,BV21,BY21,CB21,CE21,CH21,CK21,CN21,CQ21,CT21,CW21)</f>
        <v>0</v>
      </c>
      <c r="D1150" s="60">
        <f t="shared" si="897"/>
        <v>0</v>
      </c>
      <c r="AB1150" s="98"/>
      <c r="AC1150" s="98"/>
      <c r="AD1150" s="98"/>
    </row>
    <row r="1151" spans="1:30">
      <c r="A1151" s="99"/>
      <c r="B1151" s="60" t="str">
        <f t="shared" si="878"/>
        <v>↑先にカタログの種類を選択して下さい。</v>
      </c>
      <c r="C1151" s="60">
        <f t="shared" ref="C1151:D1151" si="898">CHOOSE($B$143,0,E22,H22,K22,N22,Q22,T22,W22,Z22,AC22,AF22,AI22,AL22,AO22,AR22,AU22,AX22,BA22,BD22,BG22,BJ22,BM22,BP22,BS22,BV22,BY22,CB22,CE22,CH22,CK22,CN22,CQ22,CT22,CW22)</f>
        <v>0</v>
      </c>
      <c r="D1151" s="60">
        <f t="shared" si="898"/>
        <v>0</v>
      </c>
      <c r="AB1151" s="98"/>
      <c r="AC1151" s="98"/>
      <c r="AD1151" s="98"/>
    </row>
    <row r="1152" spans="1:30">
      <c r="A1152" s="99"/>
      <c r="B1152" s="60" t="str">
        <f t="shared" si="878"/>
        <v>↑先にカタログの種類を選択して下さい。</v>
      </c>
      <c r="C1152" s="60">
        <f t="shared" ref="C1152:D1152" si="899">CHOOSE($B$143,0,E23,H23,K23,N23,Q23,T23,W23,Z23,AC23,AF23,AI23,AL23,AO23,AR23,AU23,AX23,BA23,BD23,BG23,BJ23,BM23,BP23,BS23,BV23,BY23,CB23,CE23,CH23,CK23,CN23,CQ23,CT23,CW23)</f>
        <v>0</v>
      </c>
      <c r="D1152" s="60">
        <f t="shared" si="899"/>
        <v>0</v>
      </c>
      <c r="AB1152" s="98"/>
      <c r="AC1152" s="98"/>
      <c r="AD1152" s="98"/>
    </row>
    <row r="1153" spans="1:30">
      <c r="A1153" s="99"/>
      <c r="B1153" s="60" t="str">
        <f t="shared" si="878"/>
        <v>↑先にカタログの種類を選択して下さい。</v>
      </c>
      <c r="C1153" s="60">
        <f t="shared" ref="C1153:D1153" si="900">CHOOSE($B$143,0,E24,H24,K24,N24,Q24,T24,W24,Z24,AC24,AF24,AI24,AL24,AO24,AR24,AU24,AX24,BA24,BD24,BG24,BJ24,BM24,BP24,BS24,BV24,BY24,CB24,CE24,CH24,CK24,CN24,CQ24,CT24,CW24)</f>
        <v>0</v>
      </c>
      <c r="D1153" s="60">
        <f t="shared" si="900"/>
        <v>0</v>
      </c>
      <c r="AB1153" s="98"/>
      <c r="AC1153" s="98"/>
      <c r="AD1153" s="98"/>
    </row>
    <row r="1154" spans="1:30">
      <c r="A1154" s="99"/>
      <c r="B1154" s="60" t="str">
        <f t="shared" si="878"/>
        <v>↑先にカタログの種類を選択して下さい。</v>
      </c>
      <c r="C1154" s="60">
        <f t="shared" ref="C1154:D1154" si="901">CHOOSE($B$143,0,E25,H25,K25,N25,Q25,T25,W25,Z25,AC25,AF25,AI25,AL25,AO25,AR25,AU25,AX25,BA25,BD25,BG25,BJ25,BM25,BP25,BS25,BV25,BY25,CB25,CE25,CH25,CK25,CN25,CQ25,CT25,CW25)</f>
        <v>0</v>
      </c>
      <c r="D1154" s="60">
        <f t="shared" si="901"/>
        <v>0</v>
      </c>
      <c r="AB1154" s="98"/>
      <c r="AC1154" s="98"/>
      <c r="AD1154" s="98"/>
    </row>
    <row r="1155" spans="1:30">
      <c r="A1155" s="99"/>
      <c r="B1155" s="60" t="str">
        <f t="shared" si="878"/>
        <v>↑先にカタログの種類を選択して下さい。</v>
      </c>
      <c r="C1155" s="60">
        <f t="shared" ref="C1155:D1155" si="902">CHOOSE($B$143,0,E26,H26,K26,N26,Q26,T26,W26,Z26,AC26,AF26,AI26,AL26,AO26,AR26,AU26,AX26,BA26,BD26,BG26,BJ26,BM26,BP26,BS26,BV26,BY26,CB26,CE26,CH26,CK26,CN26,CQ26,CT26,CW26)</f>
        <v>0</v>
      </c>
      <c r="D1155" s="60">
        <f t="shared" si="902"/>
        <v>0</v>
      </c>
      <c r="AB1155" s="98"/>
      <c r="AC1155" s="98"/>
      <c r="AD1155" s="98"/>
    </row>
    <row r="1156" spans="1:30">
      <c r="A1156" s="99"/>
      <c r="B1156" s="60" t="str">
        <f t="shared" si="878"/>
        <v>↑先にカタログの種類を選択して下さい。</v>
      </c>
      <c r="C1156" s="60">
        <f t="shared" ref="C1156:D1156" si="903">CHOOSE($B$143,0,E27,H27,K27,N27,Q27,T27,W27,Z27,AC27,AF27,AI27,AL27,AO27,AR27,AU27,AX27,BA27,BD27,BG27,BJ27,BM27,BP27,BS27,BV27,BY27,CB27,CE27,CH27,CK27,CN27,CQ27,CT27,CW27)</f>
        <v>0</v>
      </c>
      <c r="D1156" s="60">
        <f t="shared" si="903"/>
        <v>0</v>
      </c>
      <c r="AB1156" s="98"/>
      <c r="AC1156" s="98"/>
      <c r="AD1156" s="98"/>
    </row>
    <row r="1157" spans="1:30">
      <c r="A1157" s="99"/>
      <c r="B1157" s="60" t="str">
        <f t="shared" si="878"/>
        <v>↑先にカタログの種類を選択して下さい。</v>
      </c>
      <c r="C1157" s="60">
        <f t="shared" ref="C1157:D1157" si="904">CHOOSE($B$143,0,E28,H28,K28,N28,Q28,T28,W28,Z28,AC28,AF28,AI28,AL28,AO28,AR28,AU28,AX28,BA28,BD28,BG28,BJ28,BM28,BP28,BS28,BV28,BY28,CB28,CE28,CH28,CK28,CN28,CQ28,CT28,CW28)</f>
        <v>0</v>
      </c>
      <c r="D1157" s="60">
        <f t="shared" si="904"/>
        <v>0</v>
      </c>
      <c r="AB1157" s="98"/>
      <c r="AC1157" s="98"/>
      <c r="AD1157" s="98"/>
    </row>
    <row r="1158" spans="1:30">
      <c r="A1158" s="99"/>
      <c r="B1158" s="60" t="str">
        <f t="shared" si="878"/>
        <v>↑先にカタログの種類を選択して下さい。</v>
      </c>
      <c r="C1158" s="60">
        <f t="shared" ref="C1158:D1158" si="905">CHOOSE($B$143,0,E29,H29,K29,N29,Q29,T29,W29,Z29,AC29,AF29,AI29,AL29,AO29,AR29,AU29,AX29,BA29,BD29,BG29,BJ29,BM29,BP29,BS29,BV29,BY29,CB29,CE29,CH29,CK29,CN29,CQ29,CT29,CW29)</f>
        <v>0</v>
      </c>
      <c r="D1158" s="60">
        <f t="shared" si="905"/>
        <v>0</v>
      </c>
      <c r="AB1158" s="98"/>
      <c r="AC1158" s="98"/>
      <c r="AD1158" s="98"/>
    </row>
    <row r="1159" spans="1:30">
      <c r="A1159" s="99"/>
      <c r="B1159" s="60"/>
      <c r="C1159" s="60"/>
      <c r="D1159" s="60"/>
      <c r="AB1159" s="98"/>
      <c r="AC1159" s="98"/>
      <c r="AD1159" s="98"/>
    </row>
    <row r="1160" spans="1:30">
      <c r="A1160" s="99"/>
      <c r="B1160" s="60"/>
      <c r="C1160" s="60"/>
      <c r="D1160" s="60"/>
      <c r="AB1160" s="98"/>
      <c r="AC1160" s="98"/>
      <c r="AD1160" s="98"/>
    </row>
    <row r="1161" spans="1:30">
      <c r="A1161" s="99">
        <v>34</v>
      </c>
      <c r="B1161" s="60" t="str">
        <f>CHOOSE($B$144,"↑先にカタログの種類を選択して下さい。",D2,G2,J2,M2,P2,S2,V2,Y2,AB2,AE2,AH2,AK2,AN2,AQ2,AT2,AW2,AZ2,BC2,BF2,BI2,BL2,BO2,BR2,BU2,BX2,CA2,CD2,CG2,CJ2,CM2,CP2,CS2,CV2)</f>
        <v>↑先にカタログの種類を選択して下さい。</v>
      </c>
      <c r="C1161" s="60">
        <f>CHOOSE($B$144,0,E2,H2,K2,N2,Q2,T2,W2,Z2,AC2,AF2,AI2,AL2,AO2,AR2,AU2,AX2,BA2,BD2,BG2,BJ2,BM2,BP2,BS2,BV2,BY2,CB2,CE2,CH2,CK2,CN2,CQ2,CT2,CW2)</f>
        <v>0</v>
      </c>
      <c r="D1161" s="60">
        <f>CHOOSE($B$144,0,F2,I2,L2,O2,R2,U2,X2,AA2,AD2,AG2,AJ2,AM2,AP2,AS2,AV2,AY2,BB2,BE2,BH2,BK2,BN2,BQ2,BT2,BW2,BZ2,CC2,CF2,CI2,CL2,CO2,CR2,CU2,CX2)</f>
        <v>0</v>
      </c>
      <c r="AB1161" s="98"/>
      <c r="AC1161" s="98"/>
      <c r="AD1161" s="98"/>
    </row>
    <row r="1162" spans="1:30">
      <c r="A1162" s="99"/>
      <c r="B1162" s="60" t="str">
        <f t="shared" ref="B1162:B1188" si="906">CHOOSE($B$144,"↑先にカタログの種類を選択して下さい。",D3,G3,J3,M3,P3,S3,V3,Y3,AB3,AE3,AH3,AK3,AN3,AQ3,AT3,AW3,AZ3,BC3,BF3,BI3,BL3,BO3,BR3,BU3,BX3,CA3,CD3,CG3,CJ3,CM3,CP3,CS3,CV3)</f>
        <v>↑先にカタログの種類を選択して下さい。</v>
      </c>
      <c r="C1162" s="60">
        <f t="shared" ref="C1162:D1162" si="907">CHOOSE($B$144,0,E3,H3,K3,N3,Q3,T3,W3,Z3,AC3,AF3,AI3,AL3,AO3,AR3,AU3,AX3,BA3,BD3,BG3,BJ3,BM3,BP3,BS3,BV3,BY3,CB3,CE3,CH3,CK3,CN3,CQ3,CT3,CW3)</f>
        <v>0</v>
      </c>
      <c r="D1162" s="60">
        <f t="shared" si="907"/>
        <v>0</v>
      </c>
      <c r="AB1162" s="98"/>
      <c r="AC1162" s="98"/>
      <c r="AD1162" s="98"/>
    </row>
    <row r="1163" spans="1:30">
      <c r="A1163" s="99"/>
      <c r="B1163" s="60" t="str">
        <f t="shared" si="906"/>
        <v>↑先にカタログの種類を選択して下さい。</v>
      </c>
      <c r="C1163" s="60">
        <f t="shared" ref="C1163:D1163" si="908">CHOOSE($B$144,0,E4,H4,K4,N4,Q4,T4,W4,Z4,AC4,AF4,AI4,AL4,AO4,AR4,AU4,AX4,BA4,BD4,BG4,BJ4,BM4,BP4,BS4,BV4,BY4,CB4,CE4,CH4,CK4,CN4,CQ4,CT4,CW4)</f>
        <v>0</v>
      </c>
      <c r="D1163" s="60">
        <f t="shared" si="908"/>
        <v>0</v>
      </c>
      <c r="AB1163" s="98"/>
      <c r="AC1163" s="98"/>
      <c r="AD1163" s="98"/>
    </row>
    <row r="1164" spans="1:30">
      <c r="A1164" s="99"/>
      <c r="B1164" s="60" t="str">
        <f t="shared" si="906"/>
        <v>↑先にカタログの種類を選択して下さい。</v>
      </c>
      <c r="C1164" s="60">
        <f t="shared" ref="C1164:D1164" si="909">CHOOSE($B$144,0,E5,H5,K5,N5,Q5,T5,W5,Z5,AC5,AF5,AI5,AL5,AO5,AR5,AU5,AX5,BA5,BD5,BG5,BJ5,BM5,BP5,BS5,BV5,BY5,CB5,CE5,CH5,CK5,CN5,CQ5,CT5,CW5)</f>
        <v>0</v>
      </c>
      <c r="D1164" s="60">
        <f t="shared" si="909"/>
        <v>0</v>
      </c>
      <c r="AB1164" s="98"/>
      <c r="AC1164" s="98"/>
      <c r="AD1164" s="98"/>
    </row>
    <row r="1165" spans="1:30">
      <c r="A1165" s="99"/>
      <c r="B1165" s="60" t="str">
        <f t="shared" si="906"/>
        <v>↑先にカタログの種類を選択して下さい。</v>
      </c>
      <c r="C1165" s="60">
        <f t="shared" ref="C1165:D1165" si="910">CHOOSE($B$144,0,E6,H6,K6,N6,Q6,T6,W6,Z6,AC6,AF6,AI6,AL6,AO6,AR6,AU6,AX6,BA6,BD6,BG6,BJ6,BM6,BP6,BS6,BV6,BY6,CB6,CE6,CH6,CK6,CN6,CQ6,CT6,CW6)</f>
        <v>0</v>
      </c>
      <c r="D1165" s="60">
        <f t="shared" si="910"/>
        <v>0</v>
      </c>
      <c r="AB1165" s="98"/>
      <c r="AC1165" s="98"/>
      <c r="AD1165" s="98"/>
    </row>
    <row r="1166" spans="1:30">
      <c r="A1166" s="99"/>
      <c r="B1166" s="60" t="str">
        <f t="shared" si="906"/>
        <v>↑先にカタログの種類を選択して下さい。</v>
      </c>
      <c r="C1166" s="60">
        <f t="shared" ref="C1166:D1166" si="911">CHOOSE($B$144,0,E7,H7,K7,N7,Q7,T7,W7,Z7,AC7,AF7,AI7,AL7,AO7,AR7,AU7,AX7,BA7,BD7,BG7,BJ7,BM7,BP7,BS7,BV7,BY7,CB7,CE7,CH7,CK7,CN7,CQ7,CT7,CW7)</f>
        <v>0</v>
      </c>
      <c r="D1166" s="60">
        <f t="shared" si="911"/>
        <v>0</v>
      </c>
      <c r="AB1166" s="98"/>
      <c r="AC1166" s="98"/>
      <c r="AD1166" s="98"/>
    </row>
    <row r="1167" spans="1:30">
      <c r="A1167" s="99"/>
      <c r="B1167" s="60" t="str">
        <f t="shared" si="906"/>
        <v>↑先にカタログの種類を選択して下さい。</v>
      </c>
      <c r="C1167" s="60">
        <f t="shared" ref="C1167:D1167" si="912">CHOOSE($B$144,0,E8,H8,K8,N8,Q8,T8,W8,Z8,AC8,AF8,AI8,AL8,AO8,AR8,AU8,AX8,BA8,BD8,BG8,BJ8,BM8,BP8,BS8,BV8,BY8,CB8,CE8,CH8,CK8,CN8,CQ8,CT8,CW8)</f>
        <v>0</v>
      </c>
      <c r="D1167" s="60">
        <f t="shared" si="912"/>
        <v>0</v>
      </c>
      <c r="AB1167" s="98"/>
      <c r="AC1167" s="98"/>
      <c r="AD1167" s="98"/>
    </row>
    <row r="1168" spans="1:30">
      <c r="A1168" s="99"/>
      <c r="B1168" s="60" t="str">
        <f t="shared" si="906"/>
        <v>↑先にカタログの種類を選択して下さい。</v>
      </c>
      <c r="C1168" s="60">
        <f t="shared" ref="C1168:D1168" si="913">CHOOSE($B$144,0,E9,H9,K9,N9,Q9,T9,W9,Z9,AC9,AF9,AI9,AL9,AO9,AR9,AU9,AX9,BA9,BD9,BG9,BJ9,BM9,BP9,BS9,BV9,BY9,CB9,CE9,CH9,CK9,CN9,CQ9,CT9,CW9)</f>
        <v>0</v>
      </c>
      <c r="D1168" s="60">
        <f t="shared" si="913"/>
        <v>0</v>
      </c>
      <c r="AB1168" s="98"/>
      <c r="AC1168" s="98"/>
      <c r="AD1168" s="98"/>
    </row>
    <row r="1169" spans="1:30">
      <c r="A1169" s="99"/>
      <c r="B1169" s="60" t="str">
        <f t="shared" si="906"/>
        <v>↑先にカタログの種類を選択して下さい。</v>
      </c>
      <c r="C1169" s="60">
        <f t="shared" ref="C1169:D1169" si="914">CHOOSE($B$144,0,E10,H10,K10,N10,Q10,T10,W10,Z10,AC10,AF10,AI10,AL10,AO10,AR10,AU10,AX10,BA10,BD10,BG10,BJ10,BM10,BP10,BS10,BV10,BY10,CB10,CE10,CH10,CK10,CN10,CQ10,CT10,CW10)</f>
        <v>0</v>
      </c>
      <c r="D1169" s="60">
        <f t="shared" si="914"/>
        <v>0</v>
      </c>
      <c r="AB1169" s="98"/>
      <c r="AC1169" s="98"/>
      <c r="AD1169" s="98"/>
    </row>
    <row r="1170" spans="1:30">
      <c r="A1170" s="99"/>
      <c r="B1170" s="60" t="str">
        <f t="shared" si="906"/>
        <v>↑先にカタログの種類を選択して下さい。</v>
      </c>
      <c r="C1170" s="60">
        <f t="shared" ref="C1170:D1170" si="915">CHOOSE($B$144,0,E11,H11,K11,N11,Q11,T11,W11,Z11,AC11,AF11,AI11,AL11,AO11,AR11,AU11,AX11,BA11,BD11,BG11,BJ11,BM11,BP11,BS11,BV11,BY11,CB11,CE11,CH11,CK11,CN11,CQ11,CT11,CW11)</f>
        <v>0</v>
      </c>
      <c r="D1170" s="60">
        <f t="shared" si="915"/>
        <v>0</v>
      </c>
      <c r="AB1170" s="98"/>
      <c r="AC1170" s="98"/>
      <c r="AD1170" s="98"/>
    </row>
    <row r="1171" spans="1:30">
      <c r="A1171" s="99"/>
      <c r="B1171" s="60" t="str">
        <f t="shared" si="906"/>
        <v>↑先にカタログの種類を選択して下さい。</v>
      </c>
      <c r="C1171" s="60">
        <f t="shared" ref="C1171:D1171" si="916">CHOOSE($B$144,0,E12,H12,K12,N12,Q12,T12,W12,Z12,AC12,AF12,AI12,AL12,AO12,AR12,AU12,AX12,BA12,BD12,BG12,BJ12,BM12,BP12,BS12,BV12,BY12,CB12,CE12,CH12,CK12,CN12,CQ12,CT12,CW12)</f>
        <v>0</v>
      </c>
      <c r="D1171" s="60">
        <f t="shared" si="916"/>
        <v>0</v>
      </c>
      <c r="AB1171" s="98"/>
      <c r="AC1171" s="98"/>
      <c r="AD1171" s="98"/>
    </row>
    <row r="1172" spans="1:30">
      <c r="A1172" s="99"/>
      <c r="B1172" s="60" t="str">
        <f t="shared" si="906"/>
        <v>↑先にカタログの種類を選択して下さい。</v>
      </c>
      <c r="C1172" s="60">
        <f t="shared" ref="C1172:D1172" si="917">CHOOSE($B$144,0,E13,H13,K13,N13,Q13,T13,W13,Z13,AC13,AF13,AI13,AL13,AO13,AR13,AU13,AX13,BA13,BD13,BG13,BJ13,BM13,BP13,BS13,BV13,BY13,CB13,CE13,CH13,CK13,CN13,CQ13,CT13,CW13)</f>
        <v>0</v>
      </c>
      <c r="D1172" s="60">
        <f t="shared" si="917"/>
        <v>0</v>
      </c>
      <c r="AB1172" s="98"/>
      <c r="AC1172" s="98"/>
      <c r="AD1172" s="98"/>
    </row>
    <row r="1173" spans="1:30">
      <c r="A1173" s="99"/>
      <c r="B1173" s="60" t="str">
        <f t="shared" si="906"/>
        <v>↑先にカタログの種類を選択して下さい。</v>
      </c>
      <c r="C1173" s="60">
        <f t="shared" ref="C1173:D1173" si="918">CHOOSE($B$144,0,E14,H14,K14,N14,Q14,T14,W14,Z14,AC14,AF14,AI14,AL14,AO14,AR14,AU14,AX14,BA14,BD14,BG14,BJ14,BM14,BP14,BS14,BV14,BY14,CB14,CE14,CH14,CK14,CN14,CQ14,CT14,CW14)</f>
        <v>0</v>
      </c>
      <c r="D1173" s="60">
        <f t="shared" si="918"/>
        <v>0</v>
      </c>
      <c r="AB1173" s="98"/>
      <c r="AC1173" s="98"/>
      <c r="AD1173" s="98"/>
    </row>
    <row r="1174" spans="1:30">
      <c r="A1174" s="99"/>
      <c r="B1174" s="60" t="str">
        <f t="shared" si="906"/>
        <v>↑先にカタログの種類を選択して下さい。</v>
      </c>
      <c r="C1174" s="60">
        <f t="shared" ref="C1174:D1174" si="919">CHOOSE($B$144,0,E15,H15,K15,N15,Q15,T15,W15,Z15,AC15,AF15,AI15,AL15,AO15,AR15,AU15,AX15,BA15,BD15,BG15,BJ15,BM15,BP15,BS15,BV15,BY15,CB15,CE15,CH15,CK15,CN15,CQ15,CT15,CW15)</f>
        <v>0</v>
      </c>
      <c r="D1174" s="60">
        <f t="shared" si="919"/>
        <v>0</v>
      </c>
      <c r="AB1174" s="98"/>
      <c r="AC1174" s="98"/>
      <c r="AD1174" s="98"/>
    </row>
    <row r="1175" spans="1:30">
      <c r="A1175" s="99"/>
      <c r="B1175" s="60" t="str">
        <f t="shared" si="906"/>
        <v>↑先にカタログの種類を選択して下さい。</v>
      </c>
      <c r="C1175" s="60">
        <f t="shared" ref="C1175:D1175" si="920">CHOOSE($B$144,0,E16,H16,K16,N16,Q16,T16,W16,Z16,AC16,AF16,AI16,AL16,AO16,AR16,AU16,AX16,BA16,BD16,BG16,BJ16,BM16,BP16,BS16,BV16,BY16,CB16,CE16,CH16,CK16,CN16,CQ16,CT16,CW16)</f>
        <v>0</v>
      </c>
      <c r="D1175" s="60">
        <f t="shared" si="920"/>
        <v>0</v>
      </c>
      <c r="AB1175" s="98"/>
      <c r="AC1175" s="98"/>
      <c r="AD1175" s="98"/>
    </row>
    <row r="1176" spans="1:30">
      <c r="A1176" s="99"/>
      <c r="B1176" s="60" t="str">
        <f t="shared" si="906"/>
        <v>↑先にカタログの種類を選択して下さい。</v>
      </c>
      <c r="C1176" s="60">
        <f t="shared" ref="C1176:D1176" si="921">CHOOSE($B$144,0,E17,H17,K17,N17,Q17,T17,W17,Z17,AC17,AF17,AI17,AL17,AO17,AR17,AU17,AX17,BA17,BD17,BG17,BJ17,BM17,BP17,BS17,BV17,BY17,CB17,CE17,CH17,CK17,CN17,CQ17,CT17,CW17)</f>
        <v>0</v>
      </c>
      <c r="D1176" s="60">
        <f t="shared" si="921"/>
        <v>0</v>
      </c>
      <c r="AB1176" s="98"/>
      <c r="AC1176" s="98"/>
      <c r="AD1176" s="98"/>
    </row>
    <row r="1177" spans="1:30">
      <c r="A1177" s="99"/>
      <c r="B1177" s="60" t="str">
        <f t="shared" si="906"/>
        <v>↑先にカタログの種類を選択して下さい。</v>
      </c>
      <c r="C1177" s="60">
        <f t="shared" ref="C1177:D1177" si="922">CHOOSE($B$144,0,E18,H18,K18,N18,Q18,T18,W18,Z18,AC18,AF18,AI18,AL18,AO18,AR18,AU18,AX18,BA18,BD18,BG18,BJ18,BM18,BP18,BS18,BV18,BY18,CB18,CE18,CH18,CK18,CN18,CQ18,CT18,CW18)</f>
        <v>0</v>
      </c>
      <c r="D1177" s="60">
        <f t="shared" si="922"/>
        <v>0</v>
      </c>
      <c r="AB1177" s="98"/>
      <c r="AC1177" s="98"/>
      <c r="AD1177" s="98"/>
    </row>
    <row r="1178" spans="1:30">
      <c r="A1178" s="99"/>
      <c r="B1178" s="60" t="str">
        <f t="shared" si="906"/>
        <v>↑先にカタログの種類を選択して下さい。</v>
      </c>
      <c r="C1178" s="60">
        <f t="shared" ref="C1178:D1178" si="923">CHOOSE($B$144,0,E19,H19,K19,N19,Q19,T19,W19,Z19,AC19,AF19,AI19,AL19,AO19,AR19,AU19,AX19,BA19,BD19,BG19,BJ19,BM19,BP19,BS19,BV19,BY19,CB19,CE19,CH19,CK19,CN19,CQ19,CT19,CW19)</f>
        <v>0</v>
      </c>
      <c r="D1178" s="60">
        <f t="shared" si="923"/>
        <v>0</v>
      </c>
      <c r="AB1178" s="98"/>
      <c r="AC1178" s="98"/>
      <c r="AD1178" s="98"/>
    </row>
    <row r="1179" spans="1:30">
      <c r="A1179" s="99"/>
      <c r="B1179" s="60" t="str">
        <f t="shared" si="906"/>
        <v>↑先にカタログの種類を選択して下さい。</v>
      </c>
      <c r="C1179" s="60">
        <f t="shared" ref="C1179:D1179" si="924">CHOOSE($B$144,0,E20,H20,K20,N20,Q20,T20,W20,Z20,AC20,AF20,AI20,AL20,AO20,AR20,AU20,AX20,BA20,BD20,BG20,BJ20,BM20,BP20,BS20,BV20,BY20,CB20,CE20,CH20,CK20,CN20,CQ20,CT20,CW20)</f>
        <v>0</v>
      </c>
      <c r="D1179" s="60">
        <f t="shared" si="924"/>
        <v>0</v>
      </c>
      <c r="AB1179" s="98"/>
      <c r="AC1179" s="98"/>
      <c r="AD1179" s="98"/>
    </row>
    <row r="1180" spans="1:30">
      <c r="A1180" s="99"/>
      <c r="B1180" s="60" t="str">
        <f t="shared" si="906"/>
        <v>↑先にカタログの種類を選択して下さい。</v>
      </c>
      <c r="C1180" s="60">
        <f t="shared" ref="C1180:D1180" si="925">CHOOSE($B$144,0,E21,H21,K21,N21,Q21,T21,W21,Z21,AC21,AF21,AI21,AL21,AO21,AR21,AU21,AX21,BA21,BD21,BG21,BJ21,BM21,BP21,BS21,BV21,BY21,CB21,CE21,CH21,CK21,CN21,CQ21,CT21,CW21)</f>
        <v>0</v>
      </c>
      <c r="D1180" s="60">
        <f t="shared" si="925"/>
        <v>0</v>
      </c>
      <c r="AB1180" s="98"/>
      <c r="AC1180" s="98"/>
      <c r="AD1180" s="98"/>
    </row>
    <row r="1181" spans="1:30">
      <c r="A1181" s="99"/>
      <c r="B1181" s="60" t="str">
        <f t="shared" si="906"/>
        <v>↑先にカタログの種類を選択して下さい。</v>
      </c>
      <c r="C1181" s="60">
        <f t="shared" ref="C1181:D1181" si="926">CHOOSE($B$144,0,E22,H22,K22,N22,Q22,T22,W22,Z22,AC22,AF22,AI22,AL22,AO22,AR22,AU22,AX22,BA22,BD22,BG22,BJ22,BM22,BP22,BS22,BV22,BY22,CB22,CE22,CH22,CK22,CN22,CQ22,CT22,CW22)</f>
        <v>0</v>
      </c>
      <c r="D1181" s="60">
        <f t="shared" si="926"/>
        <v>0</v>
      </c>
      <c r="AB1181" s="98"/>
      <c r="AC1181" s="98"/>
      <c r="AD1181" s="98"/>
    </row>
    <row r="1182" spans="1:30">
      <c r="A1182" s="99"/>
      <c r="B1182" s="60" t="str">
        <f t="shared" si="906"/>
        <v>↑先にカタログの種類を選択して下さい。</v>
      </c>
      <c r="C1182" s="60">
        <f t="shared" ref="C1182:D1182" si="927">CHOOSE($B$144,0,E23,H23,K23,N23,Q23,T23,W23,Z23,AC23,AF23,AI23,AL23,AO23,AR23,AU23,AX23,BA23,BD23,BG23,BJ23,BM23,BP23,BS23,BV23,BY23,CB23,CE23,CH23,CK23,CN23,CQ23,CT23,CW23)</f>
        <v>0</v>
      </c>
      <c r="D1182" s="60">
        <f t="shared" si="927"/>
        <v>0</v>
      </c>
      <c r="AB1182" s="98"/>
      <c r="AC1182" s="98"/>
      <c r="AD1182" s="98"/>
    </row>
    <row r="1183" spans="1:30">
      <c r="A1183" s="99"/>
      <c r="B1183" s="60" t="str">
        <f t="shared" si="906"/>
        <v>↑先にカタログの種類を選択して下さい。</v>
      </c>
      <c r="C1183" s="60">
        <f t="shared" ref="C1183:D1183" si="928">CHOOSE($B$144,0,E24,H24,K24,N24,Q24,T24,W24,Z24,AC24,AF24,AI24,AL24,AO24,AR24,AU24,AX24,BA24,BD24,BG24,BJ24,BM24,BP24,BS24,BV24,BY24,CB24,CE24,CH24,CK24,CN24,CQ24,CT24,CW24)</f>
        <v>0</v>
      </c>
      <c r="D1183" s="60">
        <f t="shared" si="928"/>
        <v>0</v>
      </c>
      <c r="AB1183" s="98"/>
      <c r="AC1183" s="98"/>
      <c r="AD1183" s="98"/>
    </row>
    <row r="1184" spans="1:30">
      <c r="A1184" s="99"/>
      <c r="B1184" s="60" t="str">
        <f t="shared" si="906"/>
        <v>↑先にカタログの種類を選択して下さい。</v>
      </c>
      <c r="C1184" s="60">
        <f t="shared" ref="C1184:D1184" si="929">CHOOSE($B$144,0,E25,H25,K25,N25,Q25,T25,W25,Z25,AC25,AF25,AI25,AL25,AO25,AR25,AU25,AX25,BA25,BD25,BG25,BJ25,BM25,BP25,BS25,BV25,BY25,CB25,CE25,CH25,CK25,CN25,CQ25,CT25,CW25)</f>
        <v>0</v>
      </c>
      <c r="D1184" s="60">
        <f t="shared" si="929"/>
        <v>0</v>
      </c>
      <c r="AB1184" s="98"/>
      <c r="AC1184" s="98"/>
      <c r="AD1184" s="98"/>
    </row>
    <row r="1185" spans="1:30">
      <c r="A1185" s="99"/>
      <c r="B1185" s="60" t="str">
        <f t="shared" si="906"/>
        <v>↑先にカタログの種類を選択して下さい。</v>
      </c>
      <c r="C1185" s="60">
        <f t="shared" ref="C1185:D1185" si="930">CHOOSE($B$144,0,E26,H26,K26,N26,Q26,T26,W26,Z26,AC26,AF26,AI26,AL26,AO26,AR26,AU26,AX26,BA26,BD26,BG26,BJ26,BM26,BP26,BS26,BV26,BY26,CB26,CE26,CH26,CK26,CN26,CQ26,CT26,CW26)</f>
        <v>0</v>
      </c>
      <c r="D1185" s="60">
        <f t="shared" si="930"/>
        <v>0</v>
      </c>
      <c r="AB1185" s="98"/>
      <c r="AC1185" s="98"/>
      <c r="AD1185" s="98"/>
    </row>
    <row r="1186" spans="1:30">
      <c r="A1186" s="99"/>
      <c r="B1186" s="60" t="str">
        <f t="shared" si="906"/>
        <v>↑先にカタログの種類を選択して下さい。</v>
      </c>
      <c r="C1186" s="60">
        <f t="shared" ref="C1186:D1186" si="931">CHOOSE($B$144,0,E27,H27,K27,N27,Q27,T27,W27,Z27,AC27,AF27,AI27,AL27,AO27,AR27,AU27,AX27,BA27,BD27,BG27,BJ27,BM27,BP27,BS27,BV27,BY27,CB27,CE27,CH27,CK27,CN27,CQ27,CT27,CW27)</f>
        <v>0</v>
      </c>
      <c r="D1186" s="60">
        <f t="shared" si="931"/>
        <v>0</v>
      </c>
      <c r="AB1186" s="98"/>
      <c r="AC1186" s="98"/>
      <c r="AD1186" s="98"/>
    </row>
    <row r="1187" spans="1:30">
      <c r="A1187" s="99"/>
      <c r="B1187" s="60" t="str">
        <f t="shared" si="906"/>
        <v>↑先にカタログの種類を選択して下さい。</v>
      </c>
      <c r="C1187" s="60">
        <f t="shared" ref="C1187:D1187" si="932">CHOOSE($B$144,0,E28,H28,K28,N28,Q28,T28,W28,Z28,AC28,AF28,AI28,AL28,AO28,AR28,AU28,AX28,BA28,BD28,BG28,BJ28,BM28,BP28,BS28,BV28,BY28,CB28,CE28,CH28,CK28,CN28,CQ28,CT28,CW28)</f>
        <v>0</v>
      </c>
      <c r="D1187" s="60">
        <f t="shared" si="932"/>
        <v>0</v>
      </c>
      <c r="AB1187" s="98"/>
      <c r="AC1187" s="98"/>
      <c r="AD1187" s="98"/>
    </row>
    <row r="1188" spans="1:30">
      <c r="A1188" s="99"/>
      <c r="B1188" s="60" t="str">
        <f t="shared" si="906"/>
        <v>↑先にカタログの種類を選択して下さい。</v>
      </c>
      <c r="C1188" s="60">
        <f t="shared" ref="C1188:D1188" si="933">CHOOSE($B$144,0,E29,H29,K29,N29,Q29,T29,W29,Z29,AC29,AF29,AI29,AL29,AO29,AR29,AU29,AX29,BA29,BD29,BG29,BJ29,BM29,BP29,BS29,BV29,BY29,CB29,CE29,CH29,CK29,CN29,CQ29,CT29,CW29)</f>
        <v>0</v>
      </c>
      <c r="D1188" s="60">
        <f t="shared" si="933"/>
        <v>0</v>
      </c>
      <c r="AB1188" s="98"/>
      <c r="AC1188" s="98"/>
      <c r="AD1188" s="98"/>
    </row>
    <row r="1189" spans="1:30">
      <c r="A1189" s="99"/>
      <c r="B1189" s="60"/>
      <c r="C1189" s="60"/>
      <c r="D1189" s="60"/>
      <c r="AB1189" s="98"/>
      <c r="AC1189" s="98"/>
      <c r="AD1189" s="98"/>
    </row>
    <row r="1190" spans="1:30">
      <c r="A1190" s="99"/>
      <c r="B1190" s="60"/>
      <c r="C1190" s="60"/>
      <c r="D1190" s="60"/>
      <c r="AB1190" s="98"/>
      <c r="AC1190" s="98"/>
      <c r="AD1190" s="98"/>
    </row>
    <row r="1191" spans="1:30">
      <c r="A1191" s="99">
        <v>35</v>
      </c>
      <c r="B1191" s="60" t="str">
        <f>CHOOSE($B$145,"↑先にカタログの種類を選択して下さい。",D2,G2,J2,M2,P2,S2,V2,Y2,AB2,AE2,AH2,AK2,AN2,AQ2,AT2,AW2,AZ2,BC2,BF2,BI2,BL2,BO2,BR2,BU2,BX2,CA2,CD2,CG2,CJ2,CM2,CP2,CS2,CV2)</f>
        <v>↑先にカタログの種類を選択して下さい。</v>
      </c>
      <c r="C1191" s="60">
        <f>CHOOSE($B$145,0,E2,H2,K2,N2,Q2,T2,W2,Z2,AC2,AF2,AI2,AL2,AO2,AR2,AU2,AX2,BA2,BD2,BG2,BJ2,BM2,BP2,BS2,BV2,BY2,CB2,CE2,CH2,CK2,CN2,CQ2,CT2,CW2)</f>
        <v>0</v>
      </c>
      <c r="D1191" s="60">
        <f>CHOOSE($B$145,0,F2,I2,L2,O2,R2,U2,X2,AA2,AD2,AG2,AJ2,AM2,AP2,AS2,AV2,AY2,BB2,BE2,BH2,BK2,BN2,BQ2,BT2,BW2,BZ2,CC2,CF2,CI2,CL2,CO2,CR2,CU2,CX2)</f>
        <v>0</v>
      </c>
      <c r="AB1191" s="98"/>
      <c r="AC1191" s="98"/>
      <c r="AD1191" s="98"/>
    </row>
    <row r="1192" spans="1:30">
      <c r="A1192" s="99"/>
      <c r="B1192" s="60" t="str">
        <f t="shared" ref="B1192:B1218" si="934">CHOOSE($B$145,"↑先にカタログの種類を選択して下さい。",D3,G3,J3,M3,P3,S3,V3,Y3,AB3,AE3,AH3,AK3,AN3,AQ3,AT3,AW3,AZ3,BC3,BF3,BI3,BL3,BO3,BR3,BU3,BX3,CA3,CD3,CG3,CJ3,CM3,CP3,CS3,CV3)</f>
        <v>↑先にカタログの種類を選択して下さい。</v>
      </c>
      <c r="C1192" s="60">
        <f t="shared" ref="C1192:D1192" si="935">CHOOSE($B$145,0,E3,H3,K3,N3,Q3,T3,W3,Z3,AC3,AF3,AI3,AL3,AO3,AR3,AU3,AX3,BA3,BD3,BG3,BJ3,BM3,BP3,BS3,BV3,BY3,CB3,CE3,CH3,CK3,CN3,CQ3,CT3,CW3)</f>
        <v>0</v>
      </c>
      <c r="D1192" s="60">
        <f t="shared" si="935"/>
        <v>0</v>
      </c>
      <c r="AB1192" s="98"/>
      <c r="AC1192" s="98"/>
      <c r="AD1192" s="98"/>
    </row>
    <row r="1193" spans="1:30">
      <c r="A1193" s="99"/>
      <c r="B1193" s="60" t="str">
        <f t="shared" si="934"/>
        <v>↑先にカタログの種類を選択して下さい。</v>
      </c>
      <c r="C1193" s="60">
        <f t="shared" ref="C1193:D1193" si="936">CHOOSE($B$145,0,E4,H4,K4,N4,Q4,T4,W4,Z4,AC4,AF4,AI4,AL4,AO4,AR4,AU4,AX4,BA4,BD4,BG4,BJ4,BM4,BP4,BS4,BV4,BY4,CB4,CE4,CH4,CK4,CN4,CQ4,CT4,CW4)</f>
        <v>0</v>
      </c>
      <c r="D1193" s="60">
        <f t="shared" si="936"/>
        <v>0</v>
      </c>
      <c r="AB1193" s="98"/>
      <c r="AC1193" s="98"/>
      <c r="AD1193" s="98"/>
    </row>
    <row r="1194" spans="1:30">
      <c r="A1194" s="99"/>
      <c r="B1194" s="60" t="str">
        <f t="shared" si="934"/>
        <v>↑先にカタログの種類を選択して下さい。</v>
      </c>
      <c r="C1194" s="60">
        <f t="shared" ref="C1194:D1194" si="937">CHOOSE($B$145,0,E5,H5,K5,N5,Q5,T5,W5,Z5,AC5,AF5,AI5,AL5,AO5,AR5,AU5,AX5,BA5,BD5,BG5,BJ5,BM5,BP5,BS5,BV5,BY5,CB5,CE5,CH5,CK5,CN5,CQ5,CT5,CW5)</f>
        <v>0</v>
      </c>
      <c r="D1194" s="60">
        <f t="shared" si="937"/>
        <v>0</v>
      </c>
      <c r="AB1194" s="98"/>
      <c r="AC1194" s="98"/>
      <c r="AD1194" s="98"/>
    </row>
    <row r="1195" spans="1:30">
      <c r="A1195" s="99"/>
      <c r="B1195" s="60" t="str">
        <f t="shared" si="934"/>
        <v>↑先にカタログの種類を選択して下さい。</v>
      </c>
      <c r="C1195" s="60">
        <f t="shared" ref="C1195:D1195" si="938">CHOOSE($B$145,0,E6,H6,K6,N6,Q6,T6,W6,Z6,AC6,AF6,AI6,AL6,AO6,AR6,AU6,AX6,BA6,BD6,BG6,BJ6,BM6,BP6,BS6,BV6,BY6,CB6,CE6,CH6,CK6,CN6,CQ6,CT6,CW6)</f>
        <v>0</v>
      </c>
      <c r="D1195" s="60">
        <f t="shared" si="938"/>
        <v>0</v>
      </c>
      <c r="AB1195" s="98"/>
      <c r="AC1195" s="98"/>
      <c r="AD1195" s="98"/>
    </row>
    <row r="1196" spans="1:30">
      <c r="A1196" s="99"/>
      <c r="B1196" s="60" t="str">
        <f t="shared" si="934"/>
        <v>↑先にカタログの種類を選択して下さい。</v>
      </c>
      <c r="C1196" s="60">
        <f t="shared" ref="C1196:D1196" si="939">CHOOSE($B$145,0,E7,H7,K7,N7,Q7,T7,W7,Z7,AC7,AF7,AI7,AL7,AO7,AR7,AU7,AX7,BA7,BD7,BG7,BJ7,BM7,BP7,BS7,BV7,BY7,CB7,CE7,CH7,CK7,CN7,CQ7,CT7,CW7)</f>
        <v>0</v>
      </c>
      <c r="D1196" s="60">
        <f t="shared" si="939"/>
        <v>0</v>
      </c>
      <c r="AB1196" s="98"/>
      <c r="AC1196" s="98"/>
      <c r="AD1196" s="98"/>
    </row>
    <row r="1197" spans="1:30">
      <c r="A1197" s="99"/>
      <c r="B1197" s="60" t="str">
        <f t="shared" si="934"/>
        <v>↑先にカタログの種類を選択して下さい。</v>
      </c>
      <c r="C1197" s="60">
        <f t="shared" ref="C1197:D1197" si="940">CHOOSE($B$145,0,E8,H8,K8,N8,Q8,T8,W8,Z8,AC8,AF8,AI8,AL8,AO8,AR8,AU8,AX8,BA8,BD8,BG8,BJ8,BM8,BP8,BS8,BV8,BY8,CB8,CE8,CH8,CK8,CN8,CQ8,CT8,CW8)</f>
        <v>0</v>
      </c>
      <c r="D1197" s="60">
        <f t="shared" si="940"/>
        <v>0</v>
      </c>
      <c r="AB1197" s="98"/>
      <c r="AC1197" s="98"/>
      <c r="AD1197" s="98"/>
    </row>
    <row r="1198" spans="1:30">
      <c r="A1198" s="99"/>
      <c r="B1198" s="60" t="str">
        <f t="shared" si="934"/>
        <v>↑先にカタログの種類を選択して下さい。</v>
      </c>
      <c r="C1198" s="60">
        <f t="shared" ref="C1198:D1198" si="941">CHOOSE($B$145,0,E9,H9,K9,N9,Q9,T9,W9,Z9,AC9,AF9,AI9,AL9,AO9,AR9,AU9,AX9,BA9,BD9,BG9,BJ9,BM9,BP9,BS9,BV9,BY9,CB9,CE9,CH9,CK9,CN9,CQ9,CT9,CW9)</f>
        <v>0</v>
      </c>
      <c r="D1198" s="60">
        <f t="shared" si="941"/>
        <v>0</v>
      </c>
      <c r="AB1198" s="98"/>
      <c r="AC1198" s="98"/>
      <c r="AD1198" s="98"/>
    </row>
    <row r="1199" spans="1:30">
      <c r="A1199" s="99"/>
      <c r="B1199" s="60" t="str">
        <f t="shared" si="934"/>
        <v>↑先にカタログの種類を選択して下さい。</v>
      </c>
      <c r="C1199" s="60">
        <f t="shared" ref="C1199:D1199" si="942">CHOOSE($B$145,0,E10,H10,K10,N10,Q10,T10,W10,Z10,AC10,AF10,AI10,AL10,AO10,AR10,AU10,AX10,BA10,BD10,BG10,BJ10,BM10,BP10,BS10,BV10,BY10,CB10,CE10,CH10,CK10,CN10,CQ10,CT10,CW10)</f>
        <v>0</v>
      </c>
      <c r="D1199" s="60">
        <f t="shared" si="942"/>
        <v>0</v>
      </c>
      <c r="AB1199" s="98"/>
      <c r="AC1199" s="98"/>
      <c r="AD1199" s="98"/>
    </row>
    <row r="1200" spans="1:30">
      <c r="A1200" s="99"/>
      <c r="B1200" s="60" t="str">
        <f t="shared" si="934"/>
        <v>↑先にカタログの種類を選択して下さい。</v>
      </c>
      <c r="C1200" s="60">
        <f t="shared" ref="C1200:D1200" si="943">CHOOSE($B$145,0,E11,H11,K11,N11,Q11,T11,W11,Z11,AC11,AF11,AI11,AL11,AO11,AR11,AU11,AX11,BA11,BD11,BG11,BJ11,BM11,BP11,BS11,BV11,BY11,CB11,CE11,CH11,CK11,CN11,CQ11,CT11,CW11)</f>
        <v>0</v>
      </c>
      <c r="D1200" s="60">
        <f t="shared" si="943"/>
        <v>0</v>
      </c>
      <c r="AB1200" s="98"/>
      <c r="AC1200" s="98"/>
      <c r="AD1200" s="98"/>
    </row>
    <row r="1201" spans="1:30">
      <c r="A1201" s="99"/>
      <c r="B1201" s="60" t="str">
        <f t="shared" si="934"/>
        <v>↑先にカタログの種類を選択して下さい。</v>
      </c>
      <c r="C1201" s="60">
        <f t="shared" ref="C1201:D1201" si="944">CHOOSE($B$145,0,E12,H12,K12,N12,Q12,T12,W12,Z12,AC12,AF12,AI12,AL12,AO12,AR12,AU12,AX12,BA12,BD12,BG12,BJ12,BM12,BP12,BS12,BV12,BY12,CB12,CE12,CH12,CK12,CN12,CQ12,CT12,CW12)</f>
        <v>0</v>
      </c>
      <c r="D1201" s="60">
        <f t="shared" si="944"/>
        <v>0</v>
      </c>
      <c r="AB1201" s="98"/>
      <c r="AC1201" s="98"/>
      <c r="AD1201" s="98"/>
    </row>
    <row r="1202" spans="1:30">
      <c r="A1202" s="99"/>
      <c r="B1202" s="60" t="str">
        <f t="shared" si="934"/>
        <v>↑先にカタログの種類を選択して下さい。</v>
      </c>
      <c r="C1202" s="60">
        <f t="shared" ref="C1202:D1202" si="945">CHOOSE($B$145,0,E13,H13,K13,N13,Q13,T13,W13,Z13,AC13,AF13,AI13,AL13,AO13,AR13,AU13,AX13,BA13,BD13,BG13,BJ13,BM13,BP13,BS13,BV13,BY13,CB13,CE13,CH13,CK13,CN13,CQ13,CT13,CW13)</f>
        <v>0</v>
      </c>
      <c r="D1202" s="60">
        <f t="shared" si="945"/>
        <v>0</v>
      </c>
      <c r="AB1202" s="98"/>
      <c r="AC1202" s="98"/>
      <c r="AD1202" s="98"/>
    </row>
    <row r="1203" spans="1:30">
      <c r="A1203" s="99"/>
      <c r="B1203" s="60" t="str">
        <f t="shared" si="934"/>
        <v>↑先にカタログの種類を選択して下さい。</v>
      </c>
      <c r="C1203" s="60">
        <f t="shared" ref="C1203:D1203" si="946">CHOOSE($B$145,0,E14,H14,K14,N14,Q14,T14,W14,Z14,AC14,AF14,AI14,AL14,AO14,AR14,AU14,AX14,BA14,BD14,BG14,BJ14,BM14,BP14,BS14,BV14,BY14,CB14,CE14,CH14,CK14,CN14,CQ14,CT14,CW14)</f>
        <v>0</v>
      </c>
      <c r="D1203" s="60">
        <f t="shared" si="946"/>
        <v>0</v>
      </c>
      <c r="AB1203" s="98"/>
      <c r="AC1203" s="98"/>
      <c r="AD1203" s="98"/>
    </row>
    <row r="1204" spans="1:30">
      <c r="A1204" s="99"/>
      <c r="B1204" s="60" t="str">
        <f t="shared" si="934"/>
        <v>↑先にカタログの種類を選択して下さい。</v>
      </c>
      <c r="C1204" s="60">
        <f t="shared" ref="C1204:D1204" si="947">CHOOSE($B$145,0,E15,H15,K15,N15,Q15,T15,W15,Z15,AC15,AF15,AI15,AL15,AO15,AR15,AU15,AX15,BA15,BD15,BG15,BJ15,BM15,BP15,BS15,BV15,BY15,CB15,CE15,CH15,CK15,CN15,CQ15,CT15,CW15)</f>
        <v>0</v>
      </c>
      <c r="D1204" s="60">
        <f t="shared" si="947"/>
        <v>0</v>
      </c>
      <c r="AB1204" s="98"/>
      <c r="AC1204" s="98"/>
      <c r="AD1204" s="98"/>
    </row>
    <row r="1205" spans="1:30">
      <c r="A1205" s="99"/>
      <c r="B1205" s="60" t="str">
        <f t="shared" si="934"/>
        <v>↑先にカタログの種類を選択して下さい。</v>
      </c>
      <c r="C1205" s="60">
        <f t="shared" ref="C1205:D1205" si="948">CHOOSE($B$145,0,E16,H16,K16,N16,Q16,T16,W16,Z16,AC16,AF16,AI16,AL16,AO16,AR16,AU16,AX16,BA16,BD16,BG16,BJ16,BM16,BP16,BS16,BV16,BY16,CB16,CE16,CH16,CK16,CN16,CQ16,CT16,CW16)</f>
        <v>0</v>
      </c>
      <c r="D1205" s="60">
        <f t="shared" si="948"/>
        <v>0</v>
      </c>
      <c r="AB1205" s="98"/>
      <c r="AC1205" s="98"/>
      <c r="AD1205" s="98"/>
    </row>
    <row r="1206" spans="1:30">
      <c r="A1206" s="99"/>
      <c r="B1206" s="60" t="str">
        <f t="shared" si="934"/>
        <v>↑先にカタログの種類を選択して下さい。</v>
      </c>
      <c r="C1206" s="60">
        <f t="shared" ref="C1206:D1206" si="949">CHOOSE($B$145,0,E17,H17,K17,N17,Q17,T17,W17,Z17,AC17,AF17,AI17,AL17,AO17,AR17,AU17,AX17,BA17,BD17,BG17,BJ17,BM17,BP17,BS17,BV17,BY17,CB17,CE17,CH17,CK17,CN17,CQ17,CT17,CW17)</f>
        <v>0</v>
      </c>
      <c r="D1206" s="60">
        <f t="shared" si="949"/>
        <v>0</v>
      </c>
      <c r="AB1206" s="98"/>
      <c r="AC1206" s="98"/>
      <c r="AD1206" s="98"/>
    </row>
    <row r="1207" spans="1:30">
      <c r="A1207" s="99"/>
      <c r="B1207" s="60" t="str">
        <f t="shared" si="934"/>
        <v>↑先にカタログの種類を選択して下さい。</v>
      </c>
      <c r="C1207" s="60">
        <f t="shared" ref="C1207:D1207" si="950">CHOOSE($B$145,0,E18,H18,K18,N18,Q18,T18,W18,Z18,AC18,AF18,AI18,AL18,AO18,AR18,AU18,AX18,BA18,BD18,BG18,BJ18,BM18,BP18,BS18,BV18,BY18,CB18,CE18,CH18,CK18,CN18,CQ18,CT18,CW18)</f>
        <v>0</v>
      </c>
      <c r="D1207" s="60">
        <f t="shared" si="950"/>
        <v>0</v>
      </c>
      <c r="AB1207" s="98"/>
      <c r="AC1207" s="98"/>
      <c r="AD1207" s="98"/>
    </row>
    <row r="1208" spans="1:30">
      <c r="A1208" s="99"/>
      <c r="B1208" s="60" t="str">
        <f t="shared" si="934"/>
        <v>↑先にカタログの種類を選択して下さい。</v>
      </c>
      <c r="C1208" s="60">
        <f t="shared" ref="C1208:D1208" si="951">CHOOSE($B$145,0,E19,H19,K19,N19,Q19,T19,W19,Z19,AC19,AF19,AI19,AL19,AO19,AR19,AU19,AX19,BA19,BD19,BG19,BJ19,BM19,BP19,BS19,BV19,BY19,CB19,CE19,CH19,CK19,CN19,CQ19,CT19,CW19)</f>
        <v>0</v>
      </c>
      <c r="D1208" s="60">
        <f t="shared" si="951"/>
        <v>0</v>
      </c>
      <c r="AB1208" s="98"/>
      <c r="AC1208" s="98"/>
      <c r="AD1208" s="98"/>
    </row>
    <row r="1209" spans="1:30">
      <c r="A1209" s="99"/>
      <c r="B1209" s="60" t="str">
        <f t="shared" si="934"/>
        <v>↑先にカタログの種類を選択して下さい。</v>
      </c>
      <c r="C1209" s="60">
        <f t="shared" ref="C1209:D1209" si="952">CHOOSE($B$145,0,E20,H20,K20,N20,Q20,T20,W20,Z20,AC20,AF20,AI20,AL20,AO20,AR20,AU20,AX20,BA20,BD20,BG20,BJ20,BM20,BP20,BS20,BV20,BY20,CB20,CE20,CH20,CK20,CN20,CQ20,CT20,CW20)</f>
        <v>0</v>
      </c>
      <c r="D1209" s="60">
        <f t="shared" si="952"/>
        <v>0</v>
      </c>
      <c r="AB1209" s="98"/>
      <c r="AC1209" s="98"/>
      <c r="AD1209" s="98"/>
    </row>
    <row r="1210" spans="1:30">
      <c r="A1210" s="99"/>
      <c r="B1210" s="60" t="str">
        <f t="shared" si="934"/>
        <v>↑先にカタログの種類を選択して下さい。</v>
      </c>
      <c r="C1210" s="60">
        <f t="shared" ref="C1210:D1210" si="953">CHOOSE($B$145,0,E21,H21,K21,N21,Q21,T21,W21,Z21,AC21,AF21,AI21,AL21,AO21,AR21,AU21,AX21,BA21,BD21,BG21,BJ21,BM21,BP21,BS21,BV21,BY21,CB21,CE21,CH21,CK21,CN21,CQ21,CT21,CW21)</f>
        <v>0</v>
      </c>
      <c r="D1210" s="60">
        <f t="shared" si="953"/>
        <v>0</v>
      </c>
      <c r="AB1210" s="98"/>
      <c r="AC1210" s="98"/>
      <c r="AD1210" s="98"/>
    </row>
    <row r="1211" spans="1:30">
      <c r="A1211" s="99"/>
      <c r="B1211" s="60" t="str">
        <f t="shared" si="934"/>
        <v>↑先にカタログの種類を選択して下さい。</v>
      </c>
      <c r="C1211" s="60">
        <f t="shared" ref="C1211:D1211" si="954">CHOOSE($B$145,0,E22,H22,K22,N22,Q22,T22,W22,Z22,AC22,AF22,AI22,AL22,AO22,AR22,AU22,AX22,BA22,BD22,BG22,BJ22,BM22,BP22,BS22,BV22,BY22,CB22,CE22,CH22,CK22,CN22,CQ22,CT22,CW22)</f>
        <v>0</v>
      </c>
      <c r="D1211" s="60">
        <f t="shared" si="954"/>
        <v>0</v>
      </c>
      <c r="AB1211" s="98"/>
      <c r="AC1211" s="98"/>
      <c r="AD1211" s="98"/>
    </row>
    <row r="1212" spans="1:30">
      <c r="A1212" s="99"/>
      <c r="B1212" s="60" t="str">
        <f t="shared" si="934"/>
        <v>↑先にカタログの種類を選択して下さい。</v>
      </c>
      <c r="C1212" s="60">
        <f t="shared" ref="C1212:D1212" si="955">CHOOSE($B$145,0,E23,H23,K23,N23,Q23,T23,W23,Z23,AC23,AF23,AI23,AL23,AO23,AR23,AU23,AX23,BA23,BD23,BG23,BJ23,BM23,BP23,BS23,BV23,BY23,CB23,CE23,CH23,CK23,CN23,CQ23,CT23,CW23)</f>
        <v>0</v>
      </c>
      <c r="D1212" s="60">
        <f t="shared" si="955"/>
        <v>0</v>
      </c>
      <c r="AB1212" s="98"/>
      <c r="AC1212" s="98"/>
      <c r="AD1212" s="98"/>
    </row>
    <row r="1213" spans="1:30">
      <c r="A1213" s="99"/>
      <c r="B1213" s="60" t="str">
        <f t="shared" si="934"/>
        <v>↑先にカタログの種類を選択して下さい。</v>
      </c>
      <c r="C1213" s="60">
        <f t="shared" ref="C1213:D1213" si="956">CHOOSE($B$145,0,E24,H24,K24,N24,Q24,T24,W24,Z24,AC24,AF24,AI24,AL24,AO24,AR24,AU24,AX24,BA24,BD24,BG24,BJ24,BM24,BP24,BS24,BV24,BY24,CB24,CE24,CH24,CK24,CN24,CQ24,CT24,CW24)</f>
        <v>0</v>
      </c>
      <c r="D1213" s="60">
        <f t="shared" si="956"/>
        <v>0</v>
      </c>
      <c r="AB1213" s="98"/>
      <c r="AC1213" s="98"/>
      <c r="AD1213" s="98"/>
    </row>
    <row r="1214" spans="1:30">
      <c r="A1214" s="99"/>
      <c r="B1214" s="60" t="str">
        <f t="shared" si="934"/>
        <v>↑先にカタログの種類を選択して下さい。</v>
      </c>
      <c r="C1214" s="60">
        <f t="shared" ref="C1214:D1214" si="957">CHOOSE($B$145,0,E25,H25,K25,N25,Q25,T25,W25,Z25,AC25,AF25,AI25,AL25,AO25,AR25,AU25,AX25,BA25,BD25,BG25,BJ25,BM25,BP25,BS25,BV25,BY25,CB25,CE25,CH25,CK25,CN25,CQ25,CT25,CW25)</f>
        <v>0</v>
      </c>
      <c r="D1214" s="60">
        <f t="shared" si="957"/>
        <v>0</v>
      </c>
      <c r="AB1214" s="98"/>
      <c r="AC1214" s="98"/>
      <c r="AD1214" s="98"/>
    </row>
    <row r="1215" spans="1:30">
      <c r="A1215" s="99"/>
      <c r="B1215" s="60" t="str">
        <f t="shared" si="934"/>
        <v>↑先にカタログの種類を選択して下さい。</v>
      </c>
      <c r="C1215" s="60">
        <f t="shared" ref="C1215:D1215" si="958">CHOOSE($B$145,0,E26,H26,K26,N26,Q26,T26,W26,Z26,AC26,AF26,AI26,AL26,AO26,AR26,AU26,AX26,BA26,BD26,BG26,BJ26,BM26,BP26,BS26,BV26,BY26,CB26,CE26,CH26,CK26,CN26,CQ26,CT26,CW26)</f>
        <v>0</v>
      </c>
      <c r="D1215" s="60">
        <f t="shared" si="958"/>
        <v>0</v>
      </c>
      <c r="AB1215" s="98"/>
      <c r="AC1215" s="98"/>
      <c r="AD1215" s="98"/>
    </row>
    <row r="1216" spans="1:30">
      <c r="A1216" s="99"/>
      <c r="B1216" s="60" t="str">
        <f t="shared" si="934"/>
        <v>↑先にカタログの種類を選択して下さい。</v>
      </c>
      <c r="C1216" s="60">
        <f t="shared" ref="C1216:D1216" si="959">CHOOSE($B$145,0,E27,H27,K27,N27,Q27,T27,W27,Z27,AC27,AF27,AI27,AL27,AO27,AR27,AU27,AX27,BA27,BD27,BG27,BJ27,BM27,BP27,BS27,BV27,BY27,CB27,CE27,CH27,CK27,CN27,CQ27,CT27,CW27)</f>
        <v>0</v>
      </c>
      <c r="D1216" s="60">
        <f t="shared" si="959"/>
        <v>0</v>
      </c>
      <c r="AB1216" s="98"/>
      <c r="AC1216" s="98"/>
      <c r="AD1216" s="98"/>
    </row>
    <row r="1217" spans="1:30">
      <c r="A1217" s="99"/>
      <c r="B1217" s="60" t="str">
        <f t="shared" si="934"/>
        <v>↑先にカタログの種類を選択して下さい。</v>
      </c>
      <c r="C1217" s="60">
        <f t="shared" ref="C1217:D1217" si="960">CHOOSE($B$145,0,E28,H28,K28,N28,Q28,T28,W28,Z28,AC28,AF28,AI28,AL28,AO28,AR28,AU28,AX28,BA28,BD28,BG28,BJ28,BM28,BP28,BS28,BV28,BY28,CB28,CE28,CH28,CK28,CN28,CQ28,CT28,CW28)</f>
        <v>0</v>
      </c>
      <c r="D1217" s="60">
        <f t="shared" si="960"/>
        <v>0</v>
      </c>
      <c r="AB1217" s="98"/>
      <c r="AC1217" s="98"/>
      <c r="AD1217" s="98"/>
    </row>
    <row r="1218" spans="1:30">
      <c r="A1218" s="99"/>
      <c r="B1218" s="60" t="str">
        <f t="shared" si="934"/>
        <v>↑先にカタログの種類を選択して下さい。</v>
      </c>
      <c r="C1218" s="60">
        <f t="shared" ref="C1218:D1218" si="961">CHOOSE($B$145,0,E29,H29,K29,N29,Q29,T29,W29,Z29,AC29,AF29,AI29,AL29,AO29,AR29,AU29,AX29,BA29,BD29,BG29,BJ29,BM29,BP29,BS29,BV29,BY29,CB29,CE29,CH29,CK29,CN29,CQ29,CT29,CW29)</f>
        <v>0</v>
      </c>
      <c r="D1218" s="60">
        <f t="shared" si="961"/>
        <v>0</v>
      </c>
      <c r="AB1218" s="98"/>
      <c r="AC1218" s="98"/>
      <c r="AD1218" s="98"/>
    </row>
    <row r="1219" spans="1:30">
      <c r="A1219" s="99"/>
      <c r="B1219" s="60"/>
      <c r="C1219" s="60"/>
      <c r="D1219" s="60"/>
      <c r="AB1219" s="98"/>
      <c r="AC1219" s="98"/>
      <c r="AD1219" s="98"/>
    </row>
    <row r="1220" spans="1:30">
      <c r="A1220" s="99"/>
      <c r="B1220" s="60"/>
      <c r="C1220" s="60"/>
      <c r="D1220" s="60"/>
      <c r="AB1220" s="98"/>
      <c r="AC1220" s="98"/>
      <c r="AD1220" s="98"/>
    </row>
    <row r="1221" spans="1:30">
      <c r="A1221" s="99">
        <v>36</v>
      </c>
      <c r="B1221" s="60" t="str">
        <f>CHOOSE($B$146,"↑先にカタログの種類を選択して下さい。",D2,G2,J2,M2,P2,S2,V2,Y2,AB2,AE2,AH2,AK2,AN2,AQ2,AT2,AW2,AZ2,BC2,BF2,BI2,BL2,BO2,BR2,BU2,BX2,CA2,CD2,CG2,CJ2,CM2,CP2,CS2,CV2)</f>
        <v>↑先にカタログの種類を選択して下さい。</v>
      </c>
      <c r="C1221" s="60">
        <f>CHOOSE($B$146,0,E2,H2,K2,N2,Q2,T2,W2,Z2,AC2,AF2,AI2,AL2,AO2,AR2,AU2,AX2,BA2,BD2,BG2,BJ2,BM2,BP2,BS2,BV2,BY2,CB2,CE2,CH2,CK2,CN2,CQ2,CT2,CW2)</f>
        <v>0</v>
      </c>
      <c r="D1221" s="60">
        <f>CHOOSE($B$146,0,F2,I2,L2,O2,R2,U2,X2,AA2,AD2,AG2,AJ2,AM2,AP2,AS2,AV2,AY2,BB2,BE2,BH2,BK2,BN2,BQ2,BT2,BW2,BZ2,CC2,CF2,CI2,CL2,CO2,CR2,CU2,CX2)</f>
        <v>0</v>
      </c>
      <c r="AB1221" s="98"/>
      <c r="AC1221" s="98"/>
      <c r="AD1221" s="98"/>
    </row>
    <row r="1222" spans="1:30">
      <c r="A1222" s="99"/>
      <c r="B1222" s="60" t="str">
        <f t="shared" ref="B1222:B1248" si="962">CHOOSE($B$146,"↑先にカタログの種類を選択して下さい。",D3,G3,J3,M3,P3,S3,V3,Y3,AB3,AE3,AH3,AK3,AN3,AQ3,AT3,AW3,AZ3,BC3,BF3,BI3,BL3,BO3,BR3,BU3,BX3,CA3,CD3,CG3,CJ3,CM3,CP3,CS3,CV3)</f>
        <v>↑先にカタログの種類を選択して下さい。</v>
      </c>
      <c r="C1222" s="60">
        <f t="shared" ref="C1222:D1222" si="963">CHOOSE($B$146,0,E3,H3,K3,N3,Q3,T3,W3,Z3,AC3,AF3,AI3,AL3,AO3,AR3,AU3,AX3,BA3,BD3,BG3,BJ3,BM3,BP3,BS3,BV3,BY3,CB3,CE3,CH3,CK3,CN3,CQ3,CT3,CW3)</f>
        <v>0</v>
      </c>
      <c r="D1222" s="60">
        <f t="shared" si="963"/>
        <v>0</v>
      </c>
      <c r="AB1222" s="98"/>
      <c r="AC1222" s="98"/>
      <c r="AD1222" s="98"/>
    </row>
    <row r="1223" spans="1:30">
      <c r="A1223" s="99"/>
      <c r="B1223" s="60" t="str">
        <f t="shared" si="962"/>
        <v>↑先にカタログの種類を選択して下さい。</v>
      </c>
      <c r="C1223" s="60">
        <f t="shared" ref="C1223:D1223" si="964">CHOOSE($B$146,0,E4,H4,K4,N4,Q4,T4,W4,Z4,AC4,AF4,AI4,AL4,AO4,AR4,AU4,AX4,BA4,BD4,BG4,BJ4,BM4,BP4,BS4,BV4,BY4,CB4,CE4,CH4,CK4,CN4,CQ4,CT4,CW4)</f>
        <v>0</v>
      </c>
      <c r="D1223" s="60">
        <f t="shared" si="964"/>
        <v>0</v>
      </c>
      <c r="AB1223" s="98"/>
      <c r="AC1223" s="98"/>
      <c r="AD1223" s="98"/>
    </row>
    <row r="1224" spans="1:30">
      <c r="A1224" s="99"/>
      <c r="B1224" s="60" t="str">
        <f t="shared" si="962"/>
        <v>↑先にカタログの種類を選択して下さい。</v>
      </c>
      <c r="C1224" s="60">
        <f t="shared" ref="C1224:D1224" si="965">CHOOSE($B$146,0,E5,H5,K5,N5,Q5,T5,W5,Z5,AC5,AF5,AI5,AL5,AO5,AR5,AU5,AX5,BA5,BD5,BG5,BJ5,BM5,BP5,BS5,BV5,BY5,CB5,CE5,CH5,CK5,CN5,CQ5,CT5,CW5)</f>
        <v>0</v>
      </c>
      <c r="D1224" s="60">
        <f t="shared" si="965"/>
        <v>0</v>
      </c>
      <c r="AB1224" s="98"/>
      <c r="AC1224" s="98"/>
      <c r="AD1224" s="98"/>
    </row>
    <row r="1225" spans="1:30">
      <c r="A1225" s="99"/>
      <c r="B1225" s="60" t="str">
        <f t="shared" si="962"/>
        <v>↑先にカタログの種類を選択して下さい。</v>
      </c>
      <c r="C1225" s="60">
        <f t="shared" ref="C1225:D1225" si="966">CHOOSE($B$146,0,E6,H6,K6,N6,Q6,T6,W6,Z6,AC6,AF6,AI6,AL6,AO6,AR6,AU6,AX6,BA6,BD6,BG6,BJ6,BM6,BP6,BS6,BV6,BY6,CB6,CE6,CH6,CK6,CN6,CQ6,CT6,CW6)</f>
        <v>0</v>
      </c>
      <c r="D1225" s="60">
        <f t="shared" si="966"/>
        <v>0</v>
      </c>
      <c r="AB1225" s="98"/>
      <c r="AC1225" s="98"/>
      <c r="AD1225" s="98"/>
    </row>
    <row r="1226" spans="1:30">
      <c r="A1226" s="99"/>
      <c r="B1226" s="60" t="str">
        <f t="shared" si="962"/>
        <v>↑先にカタログの種類を選択して下さい。</v>
      </c>
      <c r="C1226" s="60">
        <f t="shared" ref="C1226:D1226" si="967">CHOOSE($B$146,0,E7,H7,K7,N7,Q7,T7,W7,Z7,AC7,AF7,AI7,AL7,AO7,AR7,AU7,AX7,BA7,BD7,BG7,BJ7,BM7,BP7,BS7,BV7,BY7,CB7,CE7,CH7,CK7,CN7,CQ7,CT7,CW7)</f>
        <v>0</v>
      </c>
      <c r="D1226" s="60">
        <f t="shared" si="967"/>
        <v>0</v>
      </c>
      <c r="AB1226" s="98"/>
      <c r="AC1226" s="98"/>
      <c r="AD1226" s="98"/>
    </row>
    <row r="1227" spans="1:30">
      <c r="A1227" s="99"/>
      <c r="B1227" s="60" t="str">
        <f t="shared" si="962"/>
        <v>↑先にカタログの種類を選択して下さい。</v>
      </c>
      <c r="C1227" s="60">
        <f t="shared" ref="C1227:D1227" si="968">CHOOSE($B$146,0,E8,H8,K8,N8,Q8,T8,W8,Z8,AC8,AF8,AI8,AL8,AO8,AR8,AU8,AX8,BA8,BD8,BG8,BJ8,BM8,BP8,BS8,BV8,BY8,CB8,CE8,CH8,CK8,CN8,CQ8,CT8,CW8)</f>
        <v>0</v>
      </c>
      <c r="D1227" s="60">
        <f t="shared" si="968"/>
        <v>0</v>
      </c>
      <c r="AB1227" s="98"/>
      <c r="AC1227" s="98"/>
      <c r="AD1227" s="98"/>
    </row>
    <row r="1228" spans="1:30">
      <c r="A1228" s="99"/>
      <c r="B1228" s="60" t="str">
        <f t="shared" si="962"/>
        <v>↑先にカタログの種類を選択して下さい。</v>
      </c>
      <c r="C1228" s="60">
        <f t="shared" ref="C1228:D1228" si="969">CHOOSE($B$146,0,E9,H9,K9,N9,Q9,T9,W9,Z9,AC9,AF9,AI9,AL9,AO9,AR9,AU9,AX9,BA9,BD9,BG9,BJ9,BM9,BP9,BS9,BV9,BY9,CB9,CE9,CH9,CK9,CN9,CQ9,CT9,CW9)</f>
        <v>0</v>
      </c>
      <c r="D1228" s="60">
        <f t="shared" si="969"/>
        <v>0</v>
      </c>
      <c r="AB1228" s="98"/>
      <c r="AC1228" s="98"/>
      <c r="AD1228" s="98"/>
    </row>
    <row r="1229" spans="1:30">
      <c r="A1229" s="99"/>
      <c r="B1229" s="60" t="str">
        <f t="shared" si="962"/>
        <v>↑先にカタログの種類を選択して下さい。</v>
      </c>
      <c r="C1229" s="60">
        <f t="shared" ref="C1229:D1229" si="970">CHOOSE($B$146,0,E10,H10,K10,N10,Q10,T10,W10,Z10,AC10,AF10,AI10,AL10,AO10,AR10,AU10,AX10,BA10,BD10,BG10,BJ10,BM10,BP10,BS10,BV10,BY10,CB10,CE10,CH10,CK10,CN10,CQ10,CT10,CW10)</f>
        <v>0</v>
      </c>
      <c r="D1229" s="60">
        <f t="shared" si="970"/>
        <v>0</v>
      </c>
      <c r="AB1229" s="98"/>
      <c r="AC1229" s="98"/>
      <c r="AD1229" s="98"/>
    </row>
    <row r="1230" spans="1:30">
      <c r="A1230" s="99"/>
      <c r="B1230" s="60" t="str">
        <f t="shared" si="962"/>
        <v>↑先にカタログの種類を選択して下さい。</v>
      </c>
      <c r="C1230" s="60">
        <f t="shared" ref="C1230:D1230" si="971">CHOOSE($B$146,0,E11,H11,K11,N11,Q11,T11,W11,Z11,AC11,AF11,AI11,AL11,AO11,AR11,AU11,AX11,BA11,BD11,BG11,BJ11,BM11,BP11,BS11,BV11,BY11,CB11,CE11,CH11,CK11,CN11,CQ11,CT11,CW11)</f>
        <v>0</v>
      </c>
      <c r="D1230" s="60">
        <f t="shared" si="971"/>
        <v>0</v>
      </c>
      <c r="AB1230" s="98"/>
      <c r="AC1230" s="98"/>
      <c r="AD1230" s="98"/>
    </row>
    <row r="1231" spans="1:30">
      <c r="A1231" s="99"/>
      <c r="B1231" s="60" t="str">
        <f t="shared" si="962"/>
        <v>↑先にカタログの種類を選択して下さい。</v>
      </c>
      <c r="C1231" s="60">
        <f t="shared" ref="C1231:D1231" si="972">CHOOSE($B$146,0,E12,H12,K12,N12,Q12,T12,W12,Z12,AC12,AF12,AI12,AL12,AO12,AR12,AU12,AX12,BA12,BD12,BG12,BJ12,BM12,BP12,BS12,BV12,BY12,CB12,CE12,CH12,CK12,CN12,CQ12,CT12,CW12)</f>
        <v>0</v>
      </c>
      <c r="D1231" s="60">
        <f t="shared" si="972"/>
        <v>0</v>
      </c>
      <c r="AB1231" s="98"/>
      <c r="AC1231" s="98"/>
      <c r="AD1231" s="98"/>
    </row>
    <row r="1232" spans="1:30">
      <c r="A1232" s="99"/>
      <c r="B1232" s="60" t="str">
        <f t="shared" si="962"/>
        <v>↑先にカタログの種類を選択して下さい。</v>
      </c>
      <c r="C1232" s="60">
        <f t="shared" ref="C1232:D1232" si="973">CHOOSE($B$146,0,E13,H13,K13,N13,Q13,T13,W13,Z13,AC13,AF13,AI13,AL13,AO13,AR13,AU13,AX13,BA13,BD13,BG13,BJ13,BM13,BP13,BS13,BV13,BY13,CB13,CE13,CH13,CK13,CN13,CQ13,CT13,CW13)</f>
        <v>0</v>
      </c>
      <c r="D1232" s="60">
        <f t="shared" si="973"/>
        <v>0</v>
      </c>
      <c r="AB1232" s="98"/>
      <c r="AC1232" s="98"/>
      <c r="AD1232" s="98"/>
    </row>
    <row r="1233" spans="1:30">
      <c r="A1233" s="99"/>
      <c r="B1233" s="60" t="str">
        <f t="shared" si="962"/>
        <v>↑先にカタログの種類を選択して下さい。</v>
      </c>
      <c r="C1233" s="60">
        <f t="shared" ref="C1233:D1233" si="974">CHOOSE($B$146,0,E14,H14,K14,N14,Q14,T14,W14,Z14,AC14,AF14,AI14,AL14,AO14,AR14,AU14,AX14,BA14,BD14,BG14,BJ14,BM14,BP14,BS14,BV14,BY14,CB14,CE14,CH14,CK14,CN14,CQ14,CT14,CW14)</f>
        <v>0</v>
      </c>
      <c r="D1233" s="60">
        <f t="shared" si="974"/>
        <v>0</v>
      </c>
      <c r="AB1233" s="98"/>
      <c r="AC1233" s="98"/>
      <c r="AD1233" s="98"/>
    </row>
    <row r="1234" spans="1:30">
      <c r="A1234" s="99"/>
      <c r="B1234" s="60" t="str">
        <f t="shared" si="962"/>
        <v>↑先にカタログの種類を選択して下さい。</v>
      </c>
      <c r="C1234" s="60">
        <f t="shared" ref="C1234:D1234" si="975">CHOOSE($B$146,0,E15,H15,K15,N15,Q15,T15,W15,Z15,AC15,AF15,AI15,AL15,AO15,AR15,AU15,AX15,BA15,BD15,BG15,BJ15,BM15,BP15,BS15,BV15,BY15,CB15,CE15,CH15,CK15,CN15,CQ15,CT15,CW15)</f>
        <v>0</v>
      </c>
      <c r="D1234" s="60">
        <f t="shared" si="975"/>
        <v>0</v>
      </c>
      <c r="AB1234" s="98"/>
      <c r="AC1234" s="98"/>
      <c r="AD1234" s="98"/>
    </row>
    <row r="1235" spans="1:30">
      <c r="A1235" s="99"/>
      <c r="B1235" s="60" t="str">
        <f t="shared" si="962"/>
        <v>↑先にカタログの種類を選択して下さい。</v>
      </c>
      <c r="C1235" s="60">
        <f t="shared" ref="C1235:D1235" si="976">CHOOSE($B$146,0,E16,H16,K16,N16,Q16,T16,W16,Z16,AC16,AF16,AI16,AL16,AO16,AR16,AU16,AX16,BA16,BD16,BG16,BJ16,BM16,BP16,BS16,BV16,BY16,CB16,CE16,CH16,CK16,CN16,CQ16,CT16,CW16)</f>
        <v>0</v>
      </c>
      <c r="D1235" s="60">
        <f t="shared" si="976"/>
        <v>0</v>
      </c>
      <c r="AB1235" s="98"/>
      <c r="AC1235" s="98"/>
      <c r="AD1235" s="98"/>
    </row>
    <row r="1236" spans="1:30">
      <c r="A1236" s="99"/>
      <c r="B1236" s="60" t="str">
        <f t="shared" si="962"/>
        <v>↑先にカタログの種類を選択して下さい。</v>
      </c>
      <c r="C1236" s="60">
        <f t="shared" ref="C1236:D1236" si="977">CHOOSE($B$146,0,E17,H17,K17,N17,Q17,T17,W17,Z17,AC17,AF17,AI17,AL17,AO17,AR17,AU17,AX17,BA17,BD17,BG17,BJ17,BM17,BP17,BS17,BV17,BY17,CB17,CE17,CH17,CK17,CN17,CQ17,CT17,CW17)</f>
        <v>0</v>
      </c>
      <c r="D1236" s="60">
        <f t="shared" si="977"/>
        <v>0</v>
      </c>
      <c r="AB1236" s="98"/>
      <c r="AC1236" s="98"/>
      <c r="AD1236" s="98"/>
    </row>
    <row r="1237" spans="1:30">
      <c r="A1237" s="99"/>
      <c r="B1237" s="60" t="str">
        <f t="shared" si="962"/>
        <v>↑先にカタログの種類を選択して下さい。</v>
      </c>
      <c r="C1237" s="60">
        <f t="shared" ref="C1237:D1237" si="978">CHOOSE($B$146,0,E18,H18,K18,N18,Q18,T18,W18,Z18,AC18,AF18,AI18,AL18,AO18,AR18,AU18,AX18,BA18,BD18,BG18,BJ18,BM18,BP18,BS18,BV18,BY18,CB18,CE18,CH18,CK18,CN18,CQ18,CT18,CW18)</f>
        <v>0</v>
      </c>
      <c r="D1237" s="60">
        <f t="shared" si="978"/>
        <v>0</v>
      </c>
      <c r="AB1237" s="98"/>
      <c r="AC1237" s="98"/>
      <c r="AD1237" s="98"/>
    </row>
    <row r="1238" spans="1:30">
      <c r="A1238" s="99"/>
      <c r="B1238" s="60" t="str">
        <f t="shared" si="962"/>
        <v>↑先にカタログの種類を選択して下さい。</v>
      </c>
      <c r="C1238" s="60">
        <f t="shared" ref="C1238:D1238" si="979">CHOOSE($B$146,0,E19,H19,K19,N19,Q19,T19,W19,Z19,AC19,AF19,AI19,AL19,AO19,AR19,AU19,AX19,BA19,BD19,BG19,BJ19,BM19,BP19,BS19,BV19,BY19,CB19,CE19,CH19,CK19,CN19,CQ19,CT19,CW19)</f>
        <v>0</v>
      </c>
      <c r="D1238" s="60">
        <f t="shared" si="979"/>
        <v>0</v>
      </c>
      <c r="AB1238" s="98"/>
      <c r="AC1238" s="98"/>
      <c r="AD1238" s="98"/>
    </row>
    <row r="1239" spans="1:30">
      <c r="A1239" s="99"/>
      <c r="B1239" s="60" t="str">
        <f t="shared" si="962"/>
        <v>↑先にカタログの種類を選択して下さい。</v>
      </c>
      <c r="C1239" s="60">
        <f t="shared" ref="C1239:D1239" si="980">CHOOSE($B$146,0,E20,H20,K20,N20,Q20,T20,W20,Z20,AC20,AF20,AI20,AL20,AO20,AR20,AU20,AX20,BA20,BD20,BG20,BJ20,BM20,BP20,BS20,BV20,BY20,CB20,CE20,CH20,CK20,CN20,CQ20,CT20,CW20)</f>
        <v>0</v>
      </c>
      <c r="D1239" s="60">
        <f t="shared" si="980"/>
        <v>0</v>
      </c>
      <c r="AB1239" s="98"/>
      <c r="AC1239" s="98"/>
      <c r="AD1239" s="98"/>
    </row>
    <row r="1240" spans="1:30">
      <c r="A1240" s="99"/>
      <c r="B1240" s="60" t="str">
        <f t="shared" si="962"/>
        <v>↑先にカタログの種類を選択して下さい。</v>
      </c>
      <c r="C1240" s="60">
        <f t="shared" ref="C1240:D1240" si="981">CHOOSE($B$146,0,E21,H21,K21,N21,Q21,T21,W21,Z21,AC21,AF21,AI21,AL21,AO21,AR21,AU21,AX21,BA21,BD21,BG21,BJ21,BM21,BP21,BS21,BV21,BY21,CB21,CE21,CH21,CK21,CN21,CQ21,CT21,CW21)</f>
        <v>0</v>
      </c>
      <c r="D1240" s="60">
        <f t="shared" si="981"/>
        <v>0</v>
      </c>
      <c r="AB1240" s="98"/>
      <c r="AC1240" s="98"/>
      <c r="AD1240" s="98"/>
    </row>
    <row r="1241" spans="1:30">
      <c r="A1241" s="99"/>
      <c r="B1241" s="60" t="str">
        <f t="shared" si="962"/>
        <v>↑先にカタログの種類を選択して下さい。</v>
      </c>
      <c r="C1241" s="60">
        <f t="shared" ref="C1241:D1241" si="982">CHOOSE($B$146,0,E22,H22,K22,N22,Q22,T22,W22,Z22,AC22,AF22,AI22,AL22,AO22,AR22,AU22,AX22,BA22,BD22,BG22,BJ22,BM22,BP22,BS22,BV22,BY22,CB22,CE22,CH22,CK22,CN22,CQ22,CT22,CW22)</f>
        <v>0</v>
      </c>
      <c r="D1241" s="60">
        <f t="shared" si="982"/>
        <v>0</v>
      </c>
      <c r="AB1241" s="98"/>
      <c r="AC1241" s="98"/>
      <c r="AD1241" s="98"/>
    </row>
    <row r="1242" spans="1:30">
      <c r="A1242" s="99"/>
      <c r="B1242" s="60" t="str">
        <f t="shared" si="962"/>
        <v>↑先にカタログの種類を選択して下さい。</v>
      </c>
      <c r="C1242" s="60">
        <f t="shared" ref="C1242:D1242" si="983">CHOOSE($B$146,0,E23,H23,K23,N23,Q23,T23,W23,Z23,AC23,AF23,AI23,AL23,AO23,AR23,AU23,AX23,BA23,BD23,BG23,BJ23,BM23,BP23,BS23,BV23,BY23,CB23,CE23,CH23,CK23,CN23,CQ23,CT23,CW23)</f>
        <v>0</v>
      </c>
      <c r="D1242" s="60">
        <f t="shared" si="983"/>
        <v>0</v>
      </c>
      <c r="AB1242" s="98"/>
      <c r="AC1242" s="98"/>
      <c r="AD1242" s="98"/>
    </row>
    <row r="1243" spans="1:30">
      <c r="A1243" s="99"/>
      <c r="B1243" s="60" t="str">
        <f t="shared" si="962"/>
        <v>↑先にカタログの種類を選択して下さい。</v>
      </c>
      <c r="C1243" s="60">
        <f t="shared" ref="C1243:D1243" si="984">CHOOSE($B$146,0,E24,H24,K24,N24,Q24,T24,W24,Z24,AC24,AF24,AI24,AL24,AO24,AR24,AU24,AX24,BA24,BD24,BG24,BJ24,BM24,BP24,BS24,BV24,BY24,CB24,CE24,CH24,CK24,CN24,CQ24,CT24,CW24)</f>
        <v>0</v>
      </c>
      <c r="D1243" s="60">
        <f t="shared" si="984"/>
        <v>0</v>
      </c>
      <c r="AB1243" s="98"/>
      <c r="AC1243" s="98"/>
      <c r="AD1243" s="98"/>
    </row>
    <row r="1244" spans="1:30">
      <c r="A1244" s="99"/>
      <c r="B1244" s="60" t="str">
        <f t="shared" si="962"/>
        <v>↑先にカタログの種類を選択して下さい。</v>
      </c>
      <c r="C1244" s="60">
        <f t="shared" ref="C1244:D1244" si="985">CHOOSE($B$146,0,E25,H25,K25,N25,Q25,T25,W25,Z25,AC25,AF25,AI25,AL25,AO25,AR25,AU25,AX25,BA25,BD25,BG25,BJ25,BM25,BP25,BS25,BV25,BY25,CB25,CE25,CH25,CK25,CN25,CQ25,CT25,CW25)</f>
        <v>0</v>
      </c>
      <c r="D1244" s="60">
        <f t="shared" si="985"/>
        <v>0</v>
      </c>
      <c r="AB1244" s="98"/>
      <c r="AC1244" s="98"/>
      <c r="AD1244" s="98"/>
    </row>
    <row r="1245" spans="1:30">
      <c r="A1245" s="99"/>
      <c r="B1245" s="60" t="str">
        <f t="shared" si="962"/>
        <v>↑先にカタログの種類を選択して下さい。</v>
      </c>
      <c r="C1245" s="60">
        <f t="shared" ref="C1245:D1245" si="986">CHOOSE($B$146,0,E26,H26,K26,N26,Q26,T26,W26,Z26,AC26,AF26,AI26,AL26,AO26,AR26,AU26,AX26,BA26,BD26,BG26,BJ26,BM26,BP26,BS26,BV26,BY26,CB26,CE26,CH26,CK26,CN26,CQ26,CT26,CW26)</f>
        <v>0</v>
      </c>
      <c r="D1245" s="60">
        <f t="shared" si="986"/>
        <v>0</v>
      </c>
      <c r="AB1245" s="98"/>
      <c r="AC1245" s="98"/>
      <c r="AD1245" s="98"/>
    </row>
    <row r="1246" spans="1:30">
      <c r="A1246" s="99"/>
      <c r="B1246" s="60" t="str">
        <f t="shared" si="962"/>
        <v>↑先にカタログの種類を選択して下さい。</v>
      </c>
      <c r="C1246" s="60">
        <f t="shared" ref="C1246:D1246" si="987">CHOOSE($B$146,0,E27,H27,K27,N27,Q27,T27,W27,Z27,AC27,AF27,AI27,AL27,AO27,AR27,AU27,AX27,BA27,BD27,BG27,BJ27,BM27,BP27,BS27,BV27,BY27,CB27,CE27,CH27,CK27,CN27,CQ27,CT27,CW27)</f>
        <v>0</v>
      </c>
      <c r="D1246" s="60">
        <f t="shared" si="987"/>
        <v>0</v>
      </c>
      <c r="AB1246" s="98"/>
      <c r="AC1246" s="98"/>
      <c r="AD1246" s="98"/>
    </row>
    <row r="1247" spans="1:30">
      <c r="A1247" s="99"/>
      <c r="B1247" s="60" t="str">
        <f t="shared" si="962"/>
        <v>↑先にカタログの種類を選択して下さい。</v>
      </c>
      <c r="C1247" s="60">
        <f t="shared" ref="C1247:D1247" si="988">CHOOSE($B$146,0,E28,H28,K28,N28,Q28,T28,W28,Z28,AC28,AF28,AI28,AL28,AO28,AR28,AU28,AX28,BA28,BD28,BG28,BJ28,BM28,BP28,BS28,BV28,BY28,CB28,CE28,CH28,CK28,CN28,CQ28,CT28,CW28)</f>
        <v>0</v>
      </c>
      <c r="D1247" s="60">
        <f t="shared" si="988"/>
        <v>0</v>
      </c>
      <c r="AB1247" s="98"/>
      <c r="AC1247" s="98"/>
      <c r="AD1247" s="98"/>
    </row>
    <row r="1248" spans="1:30">
      <c r="A1248" s="99"/>
      <c r="B1248" s="60" t="str">
        <f t="shared" si="962"/>
        <v>↑先にカタログの種類を選択して下さい。</v>
      </c>
      <c r="C1248" s="60">
        <f t="shared" ref="C1248:D1248" si="989">CHOOSE($B$146,0,E29,H29,K29,N29,Q29,T29,W29,Z29,AC29,AF29,AI29,AL29,AO29,AR29,AU29,AX29,BA29,BD29,BG29,BJ29,BM29,BP29,BS29,BV29,BY29,CB29,CE29,CH29,CK29,CN29,CQ29,CT29,CW29)</f>
        <v>0</v>
      </c>
      <c r="D1248" s="60">
        <f t="shared" si="989"/>
        <v>0</v>
      </c>
      <c r="AB1248" s="98"/>
      <c r="AC1248" s="98"/>
      <c r="AD1248" s="98"/>
    </row>
    <row r="1249" spans="1:30">
      <c r="A1249" s="99"/>
      <c r="B1249" s="60"/>
      <c r="C1249" s="60"/>
      <c r="D1249" s="60"/>
      <c r="AB1249" s="98"/>
      <c r="AC1249" s="98"/>
      <c r="AD1249" s="98"/>
    </row>
    <row r="1250" spans="1:30">
      <c r="A1250" s="99"/>
      <c r="B1250" s="60"/>
      <c r="C1250" s="60"/>
      <c r="D1250" s="60"/>
      <c r="AB1250" s="98"/>
      <c r="AC1250" s="98"/>
      <c r="AD1250" s="98"/>
    </row>
    <row r="1251" spans="1:30">
      <c r="A1251" s="99">
        <v>37</v>
      </c>
      <c r="B1251" s="60" t="str">
        <f>CHOOSE($B$147,"↑先にカタログの種類を選択して下さい。",D2,G2,J2,M2,P2,S2,V2,Y2,AB2,AE2,AH2,AK2,AN2,AQ2,AT2,AW2,AZ2,BC2,BF2,BI2,BL2,BO2,BR2,BU2,BX2,CA2,CD2,CG2,CJ2,CM2,CP2,CS2,CV2)</f>
        <v>↑先にカタログの種類を選択して下さい。</v>
      </c>
      <c r="C1251" s="60">
        <f>CHOOSE($B$147,0,E2,H2,K2,N2,Q2,T2,W2,Z2,AC2,AF2,AI2,AL2,AO2,AR2,AU2,AX2,BA2,BD2,BG2,BJ2,BM2,BP2,BS2,BV2,BY2,CB2,CE2,CH2,CK2,CN2,CQ2,CT2,CW2)</f>
        <v>0</v>
      </c>
      <c r="D1251" s="60">
        <f>CHOOSE($B$147,0,F2,I2,L2,O2,R2,U2,X2,AA2,AD2,AG2,AJ2,AM2,AP2,AS2,AV2,AY2,BB2,BE2,BH2,BK2,BN2,BQ2,BT2,BW2,BZ2,CC2,CF2,CI2,CL2,CO2,CR2,CU2,CX2)</f>
        <v>0</v>
      </c>
      <c r="AB1251" s="98"/>
      <c r="AC1251" s="98"/>
      <c r="AD1251" s="98"/>
    </row>
    <row r="1252" spans="1:30">
      <c r="A1252" s="99"/>
      <c r="B1252" s="60" t="str">
        <f t="shared" ref="B1252:B1278" si="990">CHOOSE($B$147,"↑先にカタログの種類を選択して下さい。",D3,G3,J3,M3,P3,S3,V3,Y3,AB3,AE3,AH3,AK3,AN3,AQ3,AT3,AW3,AZ3,BC3,BF3,BI3,BL3,BO3,BR3,BU3,BX3,CA3,CD3,CG3,CJ3,CM3,CP3,CS3,CV3)</f>
        <v>↑先にカタログの種類を選択して下さい。</v>
      </c>
      <c r="C1252" s="60">
        <f t="shared" ref="C1252:D1252" si="991">CHOOSE($B$147,0,E3,H3,K3,N3,Q3,T3,W3,Z3,AC3,AF3,AI3,AL3,AO3,AR3,AU3,AX3,BA3,BD3,BG3,BJ3,BM3,BP3,BS3,BV3,BY3,CB3,CE3,CH3,CK3,CN3,CQ3,CT3,CW3)</f>
        <v>0</v>
      </c>
      <c r="D1252" s="60">
        <f t="shared" si="991"/>
        <v>0</v>
      </c>
      <c r="AB1252" s="98"/>
      <c r="AC1252" s="98"/>
      <c r="AD1252" s="98"/>
    </row>
    <row r="1253" spans="1:30">
      <c r="A1253" s="99"/>
      <c r="B1253" s="60" t="str">
        <f t="shared" si="990"/>
        <v>↑先にカタログの種類を選択して下さい。</v>
      </c>
      <c r="C1253" s="60">
        <f t="shared" ref="C1253:D1253" si="992">CHOOSE($B$147,0,E4,H4,K4,N4,Q4,T4,W4,Z4,AC4,AF4,AI4,AL4,AO4,AR4,AU4,AX4,BA4,BD4,BG4,BJ4,BM4,BP4,BS4,BV4,BY4,CB4,CE4,CH4,CK4,CN4,CQ4,CT4,CW4)</f>
        <v>0</v>
      </c>
      <c r="D1253" s="60">
        <f t="shared" si="992"/>
        <v>0</v>
      </c>
      <c r="AB1253" s="98"/>
      <c r="AC1253" s="98"/>
      <c r="AD1253" s="98"/>
    </row>
    <row r="1254" spans="1:30">
      <c r="A1254" s="99"/>
      <c r="B1254" s="60" t="str">
        <f t="shared" si="990"/>
        <v>↑先にカタログの種類を選択して下さい。</v>
      </c>
      <c r="C1254" s="60">
        <f t="shared" ref="C1254:D1254" si="993">CHOOSE($B$147,0,E5,H5,K5,N5,Q5,T5,W5,Z5,AC5,AF5,AI5,AL5,AO5,AR5,AU5,AX5,BA5,BD5,BG5,BJ5,BM5,BP5,BS5,BV5,BY5,CB5,CE5,CH5,CK5,CN5,CQ5,CT5,CW5)</f>
        <v>0</v>
      </c>
      <c r="D1254" s="60">
        <f t="shared" si="993"/>
        <v>0</v>
      </c>
      <c r="AB1254" s="98"/>
      <c r="AC1254" s="98"/>
      <c r="AD1254" s="98"/>
    </row>
    <row r="1255" spans="1:30">
      <c r="A1255" s="99"/>
      <c r="B1255" s="60" t="str">
        <f t="shared" si="990"/>
        <v>↑先にカタログの種類を選択して下さい。</v>
      </c>
      <c r="C1255" s="60">
        <f t="shared" ref="C1255:D1255" si="994">CHOOSE($B$147,0,E6,H6,K6,N6,Q6,T6,W6,Z6,AC6,AF6,AI6,AL6,AO6,AR6,AU6,AX6,BA6,BD6,BG6,BJ6,BM6,BP6,BS6,BV6,BY6,CB6,CE6,CH6,CK6,CN6,CQ6,CT6,CW6)</f>
        <v>0</v>
      </c>
      <c r="D1255" s="60">
        <f t="shared" si="994"/>
        <v>0</v>
      </c>
      <c r="AB1255" s="98"/>
      <c r="AC1255" s="98"/>
      <c r="AD1255" s="98"/>
    </row>
    <row r="1256" spans="1:30">
      <c r="A1256" s="99"/>
      <c r="B1256" s="60" t="str">
        <f t="shared" si="990"/>
        <v>↑先にカタログの種類を選択して下さい。</v>
      </c>
      <c r="C1256" s="60">
        <f t="shared" ref="C1256:D1256" si="995">CHOOSE($B$147,0,E7,H7,K7,N7,Q7,T7,W7,Z7,AC7,AF7,AI7,AL7,AO7,AR7,AU7,AX7,BA7,BD7,BG7,BJ7,BM7,BP7,BS7,BV7,BY7,CB7,CE7,CH7,CK7,CN7,CQ7,CT7,CW7)</f>
        <v>0</v>
      </c>
      <c r="D1256" s="60">
        <f t="shared" si="995"/>
        <v>0</v>
      </c>
      <c r="AB1256" s="98"/>
      <c r="AC1256" s="98"/>
      <c r="AD1256" s="98"/>
    </row>
    <row r="1257" spans="1:30">
      <c r="A1257" s="99"/>
      <c r="B1257" s="60" t="str">
        <f t="shared" si="990"/>
        <v>↑先にカタログの種類を選択して下さい。</v>
      </c>
      <c r="C1257" s="60">
        <f t="shared" ref="C1257:D1257" si="996">CHOOSE($B$147,0,E8,H8,K8,N8,Q8,T8,W8,Z8,AC8,AF8,AI8,AL8,AO8,AR8,AU8,AX8,BA8,BD8,BG8,BJ8,BM8,BP8,BS8,BV8,BY8,CB8,CE8,CH8,CK8,CN8,CQ8,CT8,CW8)</f>
        <v>0</v>
      </c>
      <c r="D1257" s="60">
        <f t="shared" si="996"/>
        <v>0</v>
      </c>
      <c r="AB1257" s="98"/>
      <c r="AC1257" s="98"/>
      <c r="AD1257" s="98"/>
    </row>
    <row r="1258" spans="1:30">
      <c r="A1258" s="99"/>
      <c r="B1258" s="60" t="str">
        <f t="shared" si="990"/>
        <v>↑先にカタログの種類を選択して下さい。</v>
      </c>
      <c r="C1258" s="60">
        <f t="shared" ref="C1258:D1258" si="997">CHOOSE($B$147,0,E9,H9,K9,N9,Q9,T9,W9,Z9,AC9,AF9,AI9,AL9,AO9,AR9,AU9,AX9,BA9,BD9,BG9,BJ9,BM9,BP9,BS9,BV9,BY9,CB9,CE9,CH9,CK9,CN9,CQ9,CT9,CW9)</f>
        <v>0</v>
      </c>
      <c r="D1258" s="60">
        <f t="shared" si="997"/>
        <v>0</v>
      </c>
      <c r="AB1258" s="98"/>
      <c r="AC1258" s="98"/>
      <c r="AD1258" s="98"/>
    </row>
    <row r="1259" spans="1:30">
      <c r="A1259" s="99"/>
      <c r="B1259" s="60" t="str">
        <f t="shared" si="990"/>
        <v>↑先にカタログの種類を選択して下さい。</v>
      </c>
      <c r="C1259" s="60">
        <f t="shared" ref="C1259:D1259" si="998">CHOOSE($B$147,0,E10,H10,K10,N10,Q10,T10,W10,Z10,AC10,AF10,AI10,AL10,AO10,AR10,AU10,AX10,BA10,BD10,BG10,BJ10,BM10,BP10,BS10,BV10,BY10,CB10,CE10,CH10,CK10,CN10,CQ10,CT10,CW10)</f>
        <v>0</v>
      </c>
      <c r="D1259" s="60">
        <f t="shared" si="998"/>
        <v>0</v>
      </c>
      <c r="AB1259" s="98"/>
      <c r="AC1259" s="98"/>
      <c r="AD1259" s="98"/>
    </row>
    <row r="1260" spans="1:30">
      <c r="A1260" s="99"/>
      <c r="B1260" s="60" t="str">
        <f t="shared" si="990"/>
        <v>↑先にカタログの種類を選択して下さい。</v>
      </c>
      <c r="C1260" s="60">
        <f t="shared" ref="C1260:D1260" si="999">CHOOSE($B$147,0,E11,H11,K11,N11,Q11,T11,W11,Z11,AC11,AF11,AI11,AL11,AO11,AR11,AU11,AX11,BA11,BD11,BG11,BJ11,BM11,BP11,BS11,BV11,BY11,CB11,CE11,CH11,CK11,CN11,CQ11,CT11,CW11)</f>
        <v>0</v>
      </c>
      <c r="D1260" s="60">
        <f t="shared" si="999"/>
        <v>0</v>
      </c>
      <c r="AB1260" s="98"/>
      <c r="AC1260" s="98"/>
      <c r="AD1260" s="98"/>
    </row>
    <row r="1261" spans="1:30">
      <c r="A1261" s="99"/>
      <c r="B1261" s="60" t="str">
        <f t="shared" si="990"/>
        <v>↑先にカタログの種類を選択して下さい。</v>
      </c>
      <c r="C1261" s="60">
        <f t="shared" ref="C1261:D1261" si="1000">CHOOSE($B$147,0,E12,H12,K12,N12,Q12,T12,W12,Z12,AC12,AF12,AI12,AL12,AO12,AR12,AU12,AX12,BA12,BD12,BG12,BJ12,BM12,BP12,BS12,BV12,BY12,CB12,CE12,CH12,CK12,CN12,CQ12,CT12,CW12)</f>
        <v>0</v>
      </c>
      <c r="D1261" s="60">
        <f t="shared" si="1000"/>
        <v>0</v>
      </c>
      <c r="AB1261" s="98"/>
      <c r="AC1261" s="98"/>
      <c r="AD1261" s="98"/>
    </row>
    <row r="1262" spans="1:30">
      <c r="A1262" s="99"/>
      <c r="B1262" s="60" t="str">
        <f t="shared" si="990"/>
        <v>↑先にカタログの種類を選択して下さい。</v>
      </c>
      <c r="C1262" s="60">
        <f t="shared" ref="C1262:D1262" si="1001">CHOOSE($B$147,0,E13,H13,K13,N13,Q13,T13,W13,Z13,AC13,AF13,AI13,AL13,AO13,AR13,AU13,AX13,BA13,BD13,BG13,BJ13,BM13,BP13,BS13,BV13,BY13,CB13,CE13,CH13,CK13,CN13,CQ13,CT13,CW13)</f>
        <v>0</v>
      </c>
      <c r="D1262" s="60">
        <f t="shared" si="1001"/>
        <v>0</v>
      </c>
      <c r="AB1262" s="98"/>
      <c r="AC1262" s="98"/>
      <c r="AD1262" s="98"/>
    </row>
    <row r="1263" spans="1:30">
      <c r="A1263" s="99"/>
      <c r="B1263" s="60" t="str">
        <f t="shared" si="990"/>
        <v>↑先にカタログの種類を選択して下さい。</v>
      </c>
      <c r="C1263" s="60">
        <f t="shared" ref="C1263:D1263" si="1002">CHOOSE($B$147,0,E14,H14,K14,N14,Q14,T14,W14,Z14,AC14,AF14,AI14,AL14,AO14,AR14,AU14,AX14,BA14,BD14,BG14,BJ14,BM14,BP14,BS14,BV14,BY14,CB14,CE14,CH14,CK14,CN14,CQ14,CT14,CW14)</f>
        <v>0</v>
      </c>
      <c r="D1263" s="60">
        <f t="shared" si="1002"/>
        <v>0</v>
      </c>
      <c r="AB1263" s="98"/>
      <c r="AC1263" s="98"/>
      <c r="AD1263" s="98"/>
    </row>
    <row r="1264" spans="1:30">
      <c r="A1264" s="99"/>
      <c r="B1264" s="60" t="str">
        <f t="shared" si="990"/>
        <v>↑先にカタログの種類を選択して下さい。</v>
      </c>
      <c r="C1264" s="60">
        <f t="shared" ref="C1264:D1264" si="1003">CHOOSE($B$147,0,E15,H15,K15,N15,Q15,T15,W15,Z15,AC15,AF15,AI15,AL15,AO15,AR15,AU15,AX15,BA15,BD15,BG15,BJ15,BM15,BP15,BS15,BV15,BY15,CB15,CE15,CH15,CK15,CN15,CQ15,CT15,CW15)</f>
        <v>0</v>
      </c>
      <c r="D1264" s="60">
        <f t="shared" si="1003"/>
        <v>0</v>
      </c>
      <c r="AB1264" s="98"/>
      <c r="AC1264" s="98"/>
      <c r="AD1264" s="98"/>
    </row>
    <row r="1265" spans="1:30">
      <c r="A1265" s="99"/>
      <c r="B1265" s="60" t="str">
        <f t="shared" si="990"/>
        <v>↑先にカタログの種類を選択して下さい。</v>
      </c>
      <c r="C1265" s="60">
        <f t="shared" ref="C1265:D1265" si="1004">CHOOSE($B$147,0,E16,H16,K16,N16,Q16,T16,W16,Z16,AC16,AF16,AI16,AL16,AO16,AR16,AU16,AX16,BA16,BD16,BG16,BJ16,BM16,BP16,BS16,BV16,BY16,CB16,CE16,CH16,CK16,CN16,CQ16,CT16,CW16)</f>
        <v>0</v>
      </c>
      <c r="D1265" s="60">
        <f t="shared" si="1004"/>
        <v>0</v>
      </c>
      <c r="AB1265" s="98"/>
      <c r="AC1265" s="98"/>
      <c r="AD1265" s="98"/>
    </row>
    <row r="1266" spans="1:30">
      <c r="A1266" s="99"/>
      <c r="B1266" s="60" t="str">
        <f t="shared" si="990"/>
        <v>↑先にカタログの種類を選択して下さい。</v>
      </c>
      <c r="C1266" s="60">
        <f t="shared" ref="C1266:D1266" si="1005">CHOOSE($B$147,0,E17,H17,K17,N17,Q17,T17,W17,Z17,AC17,AF17,AI17,AL17,AO17,AR17,AU17,AX17,BA17,BD17,BG17,BJ17,BM17,BP17,BS17,BV17,BY17,CB17,CE17,CH17,CK17,CN17,CQ17,CT17,CW17)</f>
        <v>0</v>
      </c>
      <c r="D1266" s="60">
        <f t="shared" si="1005"/>
        <v>0</v>
      </c>
      <c r="AB1266" s="98"/>
      <c r="AC1266" s="98"/>
      <c r="AD1266" s="98"/>
    </row>
    <row r="1267" spans="1:30">
      <c r="A1267" s="99"/>
      <c r="B1267" s="60" t="str">
        <f t="shared" si="990"/>
        <v>↑先にカタログの種類を選択して下さい。</v>
      </c>
      <c r="C1267" s="60">
        <f t="shared" ref="C1267:D1267" si="1006">CHOOSE($B$147,0,E18,H18,K18,N18,Q18,T18,W18,Z18,AC18,AF18,AI18,AL18,AO18,AR18,AU18,AX18,BA18,BD18,BG18,BJ18,BM18,BP18,BS18,BV18,BY18,CB18,CE18,CH18,CK18,CN18,CQ18,CT18,CW18)</f>
        <v>0</v>
      </c>
      <c r="D1267" s="60">
        <f t="shared" si="1006"/>
        <v>0</v>
      </c>
      <c r="AB1267" s="98"/>
      <c r="AC1267" s="98"/>
      <c r="AD1267" s="98"/>
    </row>
    <row r="1268" spans="1:30">
      <c r="A1268" s="99"/>
      <c r="B1268" s="60" t="str">
        <f t="shared" si="990"/>
        <v>↑先にカタログの種類を選択して下さい。</v>
      </c>
      <c r="C1268" s="60">
        <f t="shared" ref="C1268:D1268" si="1007">CHOOSE($B$147,0,E19,H19,K19,N19,Q19,T19,W19,Z19,AC19,AF19,AI19,AL19,AO19,AR19,AU19,AX19,BA19,BD19,BG19,BJ19,BM19,BP19,BS19,BV19,BY19,CB19,CE19,CH19,CK19,CN19,CQ19,CT19,CW19)</f>
        <v>0</v>
      </c>
      <c r="D1268" s="60">
        <f t="shared" si="1007"/>
        <v>0</v>
      </c>
      <c r="AB1268" s="98"/>
      <c r="AC1268" s="98"/>
      <c r="AD1268" s="98"/>
    </row>
    <row r="1269" spans="1:30">
      <c r="A1269" s="99"/>
      <c r="B1269" s="60" t="str">
        <f t="shared" si="990"/>
        <v>↑先にカタログの種類を選択して下さい。</v>
      </c>
      <c r="C1269" s="60">
        <f t="shared" ref="C1269:D1269" si="1008">CHOOSE($B$147,0,E20,H20,K20,N20,Q20,T20,W20,Z20,AC20,AF20,AI20,AL20,AO20,AR20,AU20,AX20,BA20,BD20,BG20,BJ20,BM20,BP20,BS20,BV20,BY20,CB20,CE20,CH20,CK20,CN20,CQ20,CT20,CW20)</f>
        <v>0</v>
      </c>
      <c r="D1269" s="60">
        <f t="shared" si="1008"/>
        <v>0</v>
      </c>
      <c r="AB1269" s="98"/>
      <c r="AC1269" s="98"/>
      <c r="AD1269" s="98"/>
    </row>
    <row r="1270" spans="1:30">
      <c r="A1270" s="99"/>
      <c r="B1270" s="60" t="str">
        <f t="shared" si="990"/>
        <v>↑先にカタログの種類を選択して下さい。</v>
      </c>
      <c r="C1270" s="60">
        <f t="shared" ref="C1270:D1270" si="1009">CHOOSE($B$147,0,E21,H21,K21,N21,Q21,T21,W21,Z21,AC21,AF21,AI21,AL21,AO21,AR21,AU21,AX21,BA21,BD21,BG21,BJ21,BM21,BP21,BS21,BV21,BY21,CB21,CE21,CH21,CK21,CN21,CQ21,CT21,CW21)</f>
        <v>0</v>
      </c>
      <c r="D1270" s="60">
        <f t="shared" si="1009"/>
        <v>0</v>
      </c>
      <c r="AB1270" s="98"/>
      <c r="AC1270" s="98"/>
      <c r="AD1270" s="98"/>
    </row>
    <row r="1271" spans="1:30">
      <c r="A1271" s="99"/>
      <c r="B1271" s="60" t="str">
        <f t="shared" si="990"/>
        <v>↑先にカタログの種類を選択して下さい。</v>
      </c>
      <c r="C1271" s="60">
        <f t="shared" ref="C1271:D1271" si="1010">CHOOSE($B$147,0,E22,H22,K22,N22,Q22,T22,W22,Z22,AC22,AF22,AI22,AL22,AO22,AR22,AU22,AX22,BA22,BD22,BG22,BJ22,BM22,BP22,BS22,BV22,BY22,CB22,CE22,CH22,CK22,CN22,CQ22,CT22,CW22)</f>
        <v>0</v>
      </c>
      <c r="D1271" s="60">
        <f t="shared" si="1010"/>
        <v>0</v>
      </c>
      <c r="AB1271" s="98"/>
      <c r="AC1271" s="98"/>
      <c r="AD1271" s="98"/>
    </row>
    <row r="1272" spans="1:30">
      <c r="A1272" s="99"/>
      <c r="B1272" s="60" t="str">
        <f t="shared" si="990"/>
        <v>↑先にカタログの種類を選択して下さい。</v>
      </c>
      <c r="C1272" s="60">
        <f t="shared" ref="C1272:D1272" si="1011">CHOOSE($B$147,0,E23,H23,K23,N23,Q23,T23,W23,Z23,AC23,AF23,AI23,AL23,AO23,AR23,AU23,AX23,BA23,BD23,BG23,BJ23,BM23,BP23,BS23,BV23,BY23,CB23,CE23,CH23,CK23,CN23,CQ23,CT23,CW23)</f>
        <v>0</v>
      </c>
      <c r="D1272" s="60">
        <f t="shared" si="1011"/>
        <v>0</v>
      </c>
      <c r="AB1272" s="98"/>
      <c r="AC1272" s="98"/>
      <c r="AD1272" s="98"/>
    </row>
    <row r="1273" spans="1:30">
      <c r="A1273" s="99"/>
      <c r="B1273" s="60" t="str">
        <f t="shared" si="990"/>
        <v>↑先にカタログの種類を選択して下さい。</v>
      </c>
      <c r="C1273" s="60">
        <f t="shared" ref="C1273:D1273" si="1012">CHOOSE($B$147,0,E24,H24,K24,N24,Q24,T24,W24,Z24,AC24,AF24,AI24,AL24,AO24,AR24,AU24,AX24,BA24,BD24,BG24,BJ24,BM24,BP24,BS24,BV24,BY24,CB24,CE24,CH24,CK24,CN24,CQ24,CT24,CW24)</f>
        <v>0</v>
      </c>
      <c r="D1273" s="60">
        <f t="shared" si="1012"/>
        <v>0</v>
      </c>
      <c r="AB1273" s="98"/>
      <c r="AC1273" s="98"/>
      <c r="AD1273" s="98"/>
    </row>
    <row r="1274" spans="1:30">
      <c r="A1274" s="99"/>
      <c r="B1274" s="60" t="str">
        <f t="shared" si="990"/>
        <v>↑先にカタログの種類を選択して下さい。</v>
      </c>
      <c r="C1274" s="60">
        <f t="shared" ref="C1274:D1274" si="1013">CHOOSE($B$147,0,E25,H25,K25,N25,Q25,T25,W25,Z25,AC25,AF25,AI25,AL25,AO25,AR25,AU25,AX25,BA25,BD25,BG25,BJ25,BM25,BP25,BS25,BV25,BY25,CB25,CE25,CH25,CK25,CN25,CQ25,CT25,CW25)</f>
        <v>0</v>
      </c>
      <c r="D1274" s="60">
        <f t="shared" si="1013"/>
        <v>0</v>
      </c>
      <c r="AB1274" s="98"/>
      <c r="AC1274" s="98"/>
      <c r="AD1274" s="98"/>
    </row>
    <row r="1275" spans="1:30">
      <c r="A1275" s="99"/>
      <c r="B1275" s="60" t="str">
        <f t="shared" si="990"/>
        <v>↑先にカタログの種類を選択して下さい。</v>
      </c>
      <c r="C1275" s="60">
        <f t="shared" ref="C1275:D1275" si="1014">CHOOSE($B$147,0,E26,H26,K26,N26,Q26,T26,W26,Z26,AC26,AF26,AI26,AL26,AO26,AR26,AU26,AX26,BA26,BD26,BG26,BJ26,BM26,BP26,BS26,BV26,BY26,CB26,CE26,CH26,CK26,CN26,CQ26,CT26,CW26)</f>
        <v>0</v>
      </c>
      <c r="D1275" s="60">
        <f t="shared" si="1014"/>
        <v>0</v>
      </c>
      <c r="AB1275" s="98"/>
      <c r="AC1275" s="98"/>
      <c r="AD1275" s="98"/>
    </row>
    <row r="1276" spans="1:30">
      <c r="A1276" s="99"/>
      <c r="B1276" s="60" t="str">
        <f t="shared" si="990"/>
        <v>↑先にカタログの種類を選択して下さい。</v>
      </c>
      <c r="C1276" s="60">
        <f t="shared" ref="C1276:D1276" si="1015">CHOOSE($B$147,0,E27,H27,K27,N27,Q27,T27,W27,Z27,AC27,AF27,AI27,AL27,AO27,AR27,AU27,AX27,BA27,BD27,BG27,BJ27,BM27,BP27,BS27,BV27,BY27,CB27,CE27,CH27,CK27,CN27,CQ27,CT27,CW27)</f>
        <v>0</v>
      </c>
      <c r="D1276" s="60">
        <f t="shared" si="1015"/>
        <v>0</v>
      </c>
      <c r="AB1276" s="98"/>
      <c r="AC1276" s="98"/>
      <c r="AD1276" s="98"/>
    </row>
    <row r="1277" spans="1:30">
      <c r="A1277" s="99"/>
      <c r="B1277" s="60" t="str">
        <f t="shared" si="990"/>
        <v>↑先にカタログの種類を選択して下さい。</v>
      </c>
      <c r="C1277" s="60">
        <f t="shared" ref="C1277:D1277" si="1016">CHOOSE($B$147,0,E28,H28,K28,N28,Q28,T28,W28,Z28,AC28,AF28,AI28,AL28,AO28,AR28,AU28,AX28,BA28,BD28,BG28,BJ28,BM28,BP28,BS28,BV28,BY28,CB28,CE28,CH28,CK28,CN28,CQ28,CT28,CW28)</f>
        <v>0</v>
      </c>
      <c r="D1277" s="60">
        <f t="shared" si="1016"/>
        <v>0</v>
      </c>
      <c r="AB1277" s="98"/>
      <c r="AC1277" s="98"/>
      <c r="AD1277" s="98"/>
    </row>
    <row r="1278" spans="1:30">
      <c r="A1278" s="99"/>
      <c r="B1278" s="60" t="str">
        <f t="shared" si="990"/>
        <v>↑先にカタログの種類を選択して下さい。</v>
      </c>
      <c r="C1278" s="60">
        <f t="shared" ref="C1278:D1278" si="1017">CHOOSE($B$147,0,E29,H29,K29,N29,Q29,T29,W29,Z29,AC29,AF29,AI29,AL29,AO29,AR29,AU29,AX29,BA29,BD29,BG29,BJ29,BM29,BP29,BS29,BV29,BY29,CB29,CE29,CH29,CK29,CN29,CQ29,CT29,CW29)</f>
        <v>0</v>
      </c>
      <c r="D1278" s="60">
        <f t="shared" si="1017"/>
        <v>0</v>
      </c>
      <c r="AB1278" s="98"/>
      <c r="AC1278" s="98"/>
      <c r="AD1278" s="98"/>
    </row>
    <row r="1279" spans="1:30">
      <c r="A1279" s="99"/>
      <c r="B1279" s="60"/>
      <c r="C1279" s="60"/>
      <c r="D1279" s="60"/>
      <c r="AB1279" s="98"/>
      <c r="AC1279" s="98"/>
      <c r="AD1279" s="98"/>
    </row>
    <row r="1280" spans="1:30">
      <c r="A1280" s="99"/>
      <c r="B1280" s="60"/>
      <c r="C1280" s="60"/>
      <c r="D1280" s="60"/>
      <c r="AB1280" s="98"/>
      <c r="AC1280" s="98"/>
      <c r="AD1280" s="98"/>
    </row>
    <row r="1281" spans="1:30">
      <c r="A1281" s="99">
        <v>38</v>
      </c>
      <c r="B1281" s="60" t="str">
        <f>CHOOSE($B$148,"↑先にカタログの種類を選択して下さい。",D2,G2,J2,M2,P2,S2,V2,Y2,AB2,AE2,AH2,AK2,AN2,AQ2,AT2,AW2,AZ2,BC2,BF2,BI2,BL2,BO2,BR2,BU2,BX2,CA2,CD2,CG2,CJ2,CM2,CP2,CS2,CV2)</f>
        <v>↑先にカタログの種類を選択して下さい。</v>
      </c>
      <c r="C1281" s="60">
        <f>CHOOSE($B$148,0,E2,H2,K2,N2,Q2,T2,W2,Z2,AC2,AF2,AI2,AL2,AO2,AR2,AU2,AX2,BA2,BD2,BG2,BJ2,BM2,BP2,BS2,BV2,BY2,CB2,CE2,CH2,CK2,CN2,CQ2,CT2,CW2)</f>
        <v>0</v>
      </c>
      <c r="D1281" s="60">
        <f>CHOOSE($B$148,0,F2,I2,L2,O2,R2,U2,X2,AA2,AD2,AG2,AJ2,AM2,AP2,AS2,AV2,AY2,BB2,BE2,BH2,BK2,BN2,BQ2,BT2,BW2,BZ2,CC2,CF2,CI2,CL2,CO2,CR2,CU2,CX2)</f>
        <v>0</v>
      </c>
      <c r="AB1281" s="98"/>
      <c r="AC1281" s="98"/>
      <c r="AD1281" s="98"/>
    </row>
    <row r="1282" spans="1:30">
      <c r="A1282" s="99"/>
      <c r="B1282" s="60" t="str">
        <f t="shared" ref="B1282:B1308" si="1018">CHOOSE($B$148,"↑先にカタログの種類を選択して下さい。",D3,G3,J3,M3,P3,S3,V3,Y3,AB3,AE3,AH3,AK3,AN3,AQ3,AT3,AW3,AZ3,BC3,BF3,BI3,BL3,BO3,BR3,BU3,BX3,CA3,CD3,CG3,CJ3,CM3,CP3,CS3,CV3)</f>
        <v>↑先にカタログの種類を選択して下さい。</v>
      </c>
      <c r="C1282" s="60">
        <f t="shared" ref="C1282:D1282" si="1019">CHOOSE($B$148,0,E3,H3,K3,N3,Q3,T3,W3,Z3,AC3,AF3,AI3,AL3,AO3,AR3,AU3,AX3,BA3,BD3,BG3,BJ3,BM3,BP3,BS3,BV3,BY3,CB3,CE3,CH3,CK3,CN3,CQ3,CT3,CW3)</f>
        <v>0</v>
      </c>
      <c r="D1282" s="60">
        <f t="shared" si="1019"/>
        <v>0</v>
      </c>
      <c r="AB1282" s="98"/>
      <c r="AC1282" s="98"/>
      <c r="AD1282" s="98"/>
    </row>
    <row r="1283" spans="1:30">
      <c r="A1283" s="99"/>
      <c r="B1283" s="60" t="str">
        <f t="shared" si="1018"/>
        <v>↑先にカタログの種類を選択して下さい。</v>
      </c>
      <c r="C1283" s="60">
        <f t="shared" ref="C1283:D1283" si="1020">CHOOSE($B$148,0,E4,H4,K4,N4,Q4,T4,W4,Z4,AC4,AF4,AI4,AL4,AO4,AR4,AU4,AX4,BA4,BD4,BG4,BJ4,BM4,BP4,BS4,BV4,BY4,CB4,CE4,CH4,CK4,CN4,CQ4,CT4,CW4)</f>
        <v>0</v>
      </c>
      <c r="D1283" s="60">
        <f t="shared" si="1020"/>
        <v>0</v>
      </c>
      <c r="AB1283" s="98"/>
      <c r="AC1283" s="98"/>
      <c r="AD1283" s="98"/>
    </row>
    <row r="1284" spans="1:30">
      <c r="A1284" s="99"/>
      <c r="B1284" s="60" t="str">
        <f t="shared" si="1018"/>
        <v>↑先にカタログの種類を選択して下さい。</v>
      </c>
      <c r="C1284" s="60">
        <f t="shared" ref="C1284:D1284" si="1021">CHOOSE($B$148,0,E5,H5,K5,N5,Q5,T5,W5,Z5,AC5,AF5,AI5,AL5,AO5,AR5,AU5,AX5,BA5,BD5,BG5,BJ5,BM5,BP5,BS5,BV5,BY5,CB5,CE5,CH5,CK5,CN5,CQ5,CT5,CW5)</f>
        <v>0</v>
      </c>
      <c r="D1284" s="60">
        <f t="shared" si="1021"/>
        <v>0</v>
      </c>
      <c r="AB1284" s="98"/>
      <c r="AC1284" s="98"/>
      <c r="AD1284" s="98"/>
    </row>
    <row r="1285" spans="1:30">
      <c r="A1285" s="99"/>
      <c r="B1285" s="60" t="str">
        <f t="shared" si="1018"/>
        <v>↑先にカタログの種類を選択して下さい。</v>
      </c>
      <c r="C1285" s="60">
        <f t="shared" ref="C1285:D1285" si="1022">CHOOSE($B$148,0,E6,H6,K6,N6,Q6,T6,W6,Z6,AC6,AF6,AI6,AL6,AO6,AR6,AU6,AX6,BA6,BD6,BG6,BJ6,BM6,BP6,BS6,BV6,BY6,CB6,CE6,CH6,CK6,CN6,CQ6,CT6,CW6)</f>
        <v>0</v>
      </c>
      <c r="D1285" s="60">
        <f t="shared" si="1022"/>
        <v>0</v>
      </c>
      <c r="AB1285" s="98"/>
      <c r="AC1285" s="98"/>
      <c r="AD1285" s="98"/>
    </row>
    <row r="1286" spans="1:30">
      <c r="A1286" s="99"/>
      <c r="B1286" s="60" t="str">
        <f t="shared" si="1018"/>
        <v>↑先にカタログの種類を選択して下さい。</v>
      </c>
      <c r="C1286" s="60">
        <f t="shared" ref="C1286:D1286" si="1023">CHOOSE($B$148,0,E7,H7,K7,N7,Q7,T7,W7,Z7,AC7,AF7,AI7,AL7,AO7,AR7,AU7,AX7,BA7,BD7,BG7,BJ7,BM7,BP7,BS7,BV7,BY7,CB7,CE7,CH7,CK7,CN7,CQ7,CT7,CW7)</f>
        <v>0</v>
      </c>
      <c r="D1286" s="60">
        <f t="shared" si="1023"/>
        <v>0</v>
      </c>
      <c r="AB1286" s="98"/>
      <c r="AC1286" s="98"/>
      <c r="AD1286" s="98"/>
    </row>
    <row r="1287" spans="1:30">
      <c r="A1287" s="99"/>
      <c r="B1287" s="60" t="str">
        <f t="shared" si="1018"/>
        <v>↑先にカタログの種類を選択して下さい。</v>
      </c>
      <c r="C1287" s="60">
        <f t="shared" ref="C1287:D1287" si="1024">CHOOSE($B$148,0,E8,H8,K8,N8,Q8,T8,W8,Z8,AC8,AF8,AI8,AL8,AO8,AR8,AU8,AX8,BA8,BD8,BG8,BJ8,BM8,BP8,BS8,BV8,BY8,CB8,CE8,CH8,CK8,CN8,CQ8,CT8,CW8)</f>
        <v>0</v>
      </c>
      <c r="D1287" s="60">
        <f t="shared" si="1024"/>
        <v>0</v>
      </c>
      <c r="AB1287" s="98"/>
      <c r="AC1287" s="98"/>
      <c r="AD1287" s="98"/>
    </row>
    <row r="1288" spans="1:30">
      <c r="A1288" s="99"/>
      <c r="B1288" s="60" t="str">
        <f t="shared" si="1018"/>
        <v>↑先にカタログの種類を選択して下さい。</v>
      </c>
      <c r="C1288" s="60">
        <f t="shared" ref="C1288:D1288" si="1025">CHOOSE($B$148,0,E9,H9,K9,N9,Q9,T9,W9,Z9,AC9,AF9,AI9,AL9,AO9,AR9,AU9,AX9,BA9,BD9,BG9,BJ9,BM9,BP9,BS9,BV9,BY9,CB9,CE9,CH9,CK9,CN9,CQ9,CT9,CW9)</f>
        <v>0</v>
      </c>
      <c r="D1288" s="60">
        <f t="shared" si="1025"/>
        <v>0</v>
      </c>
      <c r="AB1288" s="98"/>
      <c r="AC1288" s="98"/>
      <c r="AD1288" s="98"/>
    </row>
    <row r="1289" spans="1:30">
      <c r="A1289" s="99"/>
      <c r="B1289" s="60" t="str">
        <f t="shared" si="1018"/>
        <v>↑先にカタログの種類を選択して下さい。</v>
      </c>
      <c r="C1289" s="60">
        <f t="shared" ref="C1289:D1289" si="1026">CHOOSE($B$148,0,E10,H10,K10,N10,Q10,T10,W10,Z10,AC10,AF10,AI10,AL10,AO10,AR10,AU10,AX10,BA10,BD10,BG10,BJ10,BM10,BP10,BS10,BV10,BY10,CB10,CE10,CH10,CK10,CN10,CQ10,CT10,CW10)</f>
        <v>0</v>
      </c>
      <c r="D1289" s="60">
        <f t="shared" si="1026"/>
        <v>0</v>
      </c>
      <c r="AB1289" s="98"/>
      <c r="AC1289" s="98"/>
      <c r="AD1289" s="98"/>
    </row>
    <row r="1290" spans="1:30">
      <c r="A1290" s="99"/>
      <c r="B1290" s="60" t="str">
        <f t="shared" si="1018"/>
        <v>↑先にカタログの種類を選択して下さい。</v>
      </c>
      <c r="C1290" s="60">
        <f t="shared" ref="C1290:D1290" si="1027">CHOOSE($B$148,0,E11,H11,K11,N11,Q11,T11,W11,Z11,AC11,AF11,AI11,AL11,AO11,AR11,AU11,AX11,BA11,BD11,BG11,BJ11,BM11,BP11,BS11,BV11,BY11,CB11,CE11,CH11,CK11,CN11,CQ11,CT11,CW11)</f>
        <v>0</v>
      </c>
      <c r="D1290" s="60">
        <f t="shared" si="1027"/>
        <v>0</v>
      </c>
      <c r="AB1290" s="98"/>
      <c r="AC1290" s="98"/>
      <c r="AD1290" s="98"/>
    </row>
    <row r="1291" spans="1:30">
      <c r="A1291" s="99"/>
      <c r="B1291" s="60" t="str">
        <f t="shared" si="1018"/>
        <v>↑先にカタログの種類を選択して下さい。</v>
      </c>
      <c r="C1291" s="60">
        <f t="shared" ref="C1291:D1291" si="1028">CHOOSE($B$148,0,E12,H12,K12,N12,Q12,T12,W12,Z12,AC12,AF12,AI12,AL12,AO12,AR12,AU12,AX12,BA12,BD12,BG12,BJ12,BM12,BP12,BS12,BV12,BY12,CB12,CE12,CH12,CK12,CN12,CQ12,CT12,CW12)</f>
        <v>0</v>
      </c>
      <c r="D1291" s="60">
        <f t="shared" si="1028"/>
        <v>0</v>
      </c>
      <c r="AB1291" s="98"/>
      <c r="AC1291" s="98"/>
      <c r="AD1291" s="98"/>
    </row>
    <row r="1292" spans="1:30">
      <c r="A1292" s="99"/>
      <c r="B1292" s="60" t="str">
        <f t="shared" si="1018"/>
        <v>↑先にカタログの種類を選択して下さい。</v>
      </c>
      <c r="C1292" s="60">
        <f t="shared" ref="C1292:D1292" si="1029">CHOOSE($B$148,0,E13,H13,K13,N13,Q13,T13,W13,Z13,AC13,AF13,AI13,AL13,AO13,AR13,AU13,AX13,BA13,BD13,BG13,BJ13,BM13,BP13,BS13,BV13,BY13,CB13,CE13,CH13,CK13,CN13,CQ13,CT13,CW13)</f>
        <v>0</v>
      </c>
      <c r="D1292" s="60">
        <f t="shared" si="1029"/>
        <v>0</v>
      </c>
      <c r="AB1292" s="98"/>
      <c r="AC1292" s="98"/>
      <c r="AD1292" s="98"/>
    </row>
    <row r="1293" spans="1:30">
      <c r="A1293" s="99"/>
      <c r="B1293" s="60" t="str">
        <f t="shared" si="1018"/>
        <v>↑先にカタログの種類を選択して下さい。</v>
      </c>
      <c r="C1293" s="60">
        <f t="shared" ref="C1293:D1293" si="1030">CHOOSE($B$148,0,E14,H14,K14,N14,Q14,T14,W14,Z14,AC14,AF14,AI14,AL14,AO14,AR14,AU14,AX14,BA14,BD14,BG14,BJ14,BM14,BP14,BS14,BV14,BY14,CB14,CE14,CH14,CK14,CN14,CQ14,CT14,CW14)</f>
        <v>0</v>
      </c>
      <c r="D1293" s="60">
        <f t="shared" si="1030"/>
        <v>0</v>
      </c>
      <c r="AB1293" s="98"/>
      <c r="AC1293" s="98"/>
      <c r="AD1293" s="98"/>
    </row>
    <row r="1294" spans="1:30">
      <c r="A1294" s="99"/>
      <c r="B1294" s="60" t="str">
        <f t="shared" si="1018"/>
        <v>↑先にカタログの種類を選択して下さい。</v>
      </c>
      <c r="C1294" s="60">
        <f t="shared" ref="C1294:D1294" si="1031">CHOOSE($B$148,0,E15,H15,K15,N15,Q15,T15,W15,Z15,AC15,AF15,AI15,AL15,AO15,AR15,AU15,AX15,BA15,BD15,BG15,BJ15,BM15,BP15,BS15,BV15,BY15,CB15,CE15,CH15,CK15,CN15,CQ15,CT15,CW15)</f>
        <v>0</v>
      </c>
      <c r="D1294" s="60">
        <f t="shared" si="1031"/>
        <v>0</v>
      </c>
      <c r="AB1294" s="98"/>
      <c r="AC1294" s="98"/>
      <c r="AD1294" s="98"/>
    </row>
    <row r="1295" spans="1:30">
      <c r="A1295" s="99"/>
      <c r="B1295" s="60" t="str">
        <f t="shared" si="1018"/>
        <v>↑先にカタログの種類を選択して下さい。</v>
      </c>
      <c r="C1295" s="60">
        <f t="shared" ref="C1295:D1295" si="1032">CHOOSE($B$148,0,E16,H16,K16,N16,Q16,T16,W16,Z16,AC16,AF16,AI16,AL16,AO16,AR16,AU16,AX16,BA16,BD16,BG16,BJ16,BM16,BP16,BS16,BV16,BY16,CB16,CE16,CH16,CK16,CN16,CQ16,CT16,CW16)</f>
        <v>0</v>
      </c>
      <c r="D1295" s="60">
        <f t="shared" si="1032"/>
        <v>0</v>
      </c>
      <c r="AB1295" s="98"/>
      <c r="AC1295" s="98"/>
      <c r="AD1295" s="98"/>
    </row>
    <row r="1296" spans="1:30">
      <c r="A1296" s="99"/>
      <c r="B1296" s="60" t="str">
        <f t="shared" si="1018"/>
        <v>↑先にカタログの種類を選択して下さい。</v>
      </c>
      <c r="C1296" s="60">
        <f t="shared" ref="C1296:D1296" si="1033">CHOOSE($B$148,0,E17,H17,K17,N17,Q17,T17,W17,Z17,AC17,AF17,AI17,AL17,AO17,AR17,AU17,AX17,BA17,BD17,BG17,BJ17,BM17,BP17,BS17,BV17,BY17,CB17,CE17,CH17,CK17,CN17,CQ17,CT17,CW17)</f>
        <v>0</v>
      </c>
      <c r="D1296" s="60">
        <f t="shared" si="1033"/>
        <v>0</v>
      </c>
      <c r="AB1296" s="98"/>
      <c r="AC1296" s="98"/>
      <c r="AD1296" s="98"/>
    </row>
    <row r="1297" spans="1:30">
      <c r="A1297" s="99"/>
      <c r="B1297" s="60" t="str">
        <f t="shared" si="1018"/>
        <v>↑先にカタログの種類を選択して下さい。</v>
      </c>
      <c r="C1297" s="60">
        <f t="shared" ref="C1297:D1297" si="1034">CHOOSE($B$148,0,E18,H18,K18,N18,Q18,T18,W18,Z18,AC18,AF18,AI18,AL18,AO18,AR18,AU18,AX18,BA18,BD18,BG18,BJ18,BM18,BP18,BS18,BV18,BY18,CB18,CE18,CH18,CK18,CN18,CQ18,CT18,CW18)</f>
        <v>0</v>
      </c>
      <c r="D1297" s="60">
        <f t="shared" si="1034"/>
        <v>0</v>
      </c>
      <c r="AB1297" s="98"/>
      <c r="AC1297" s="98"/>
      <c r="AD1297" s="98"/>
    </row>
    <row r="1298" spans="1:30">
      <c r="A1298" s="99"/>
      <c r="B1298" s="60" t="str">
        <f t="shared" si="1018"/>
        <v>↑先にカタログの種類を選択して下さい。</v>
      </c>
      <c r="C1298" s="60">
        <f t="shared" ref="C1298:D1298" si="1035">CHOOSE($B$148,0,E19,H19,K19,N19,Q19,T19,W19,Z19,AC19,AF19,AI19,AL19,AO19,AR19,AU19,AX19,BA19,BD19,BG19,BJ19,BM19,BP19,BS19,BV19,BY19,CB19,CE19,CH19,CK19,CN19,CQ19,CT19,CW19)</f>
        <v>0</v>
      </c>
      <c r="D1298" s="60">
        <f t="shared" si="1035"/>
        <v>0</v>
      </c>
      <c r="AB1298" s="98"/>
      <c r="AC1298" s="98"/>
      <c r="AD1298" s="98"/>
    </row>
    <row r="1299" spans="1:30">
      <c r="A1299" s="99"/>
      <c r="B1299" s="60" t="str">
        <f t="shared" si="1018"/>
        <v>↑先にカタログの種類を選択して下さい。</v>
      </c>
      <c r="C1299" s="60">
        <f t="shared" ref="C1299:D1299" si="1036">CHOOSE($B$148,0,E20,H20,K20,N20,Q20,T20,W20,Z20,AC20,AF20,AI20,AL20,AO20,AR20,AU20,AX20,BA20,BD20,BG20,BJ20,BM20,BP20,BS20,BV20,BY20,CB20,CE20,CH20,CK20,CN20,CQ20,CT20,CW20)</f>
        <v>0</v>
      </c>
      <c r="D1299" s="60">
        <f t="shared" si="1036"/>
        <v>0</v>
      </c>
      <c r="AB1299" s="98"/>
      <c r="AC1299" s="98"/>
      <c r="AD1299" s="98"/>
    </row>
    <row r="1300" spans="1:30">
      <c r="A1300" s="99"/>
      <c r="B1300" s="60" t="str">
        <f t="shared" si="1018"/>
        <v>↑先にカタログの種類を選択して下さい。</v>
      </c>
      <c r="C1300" s="60">
        <f t="shared" ref="C1300:D1300" si="1037">CHOOSE($B$148,0,E21,H21,K21,N21,Q21,T21,W21,Z21,AC21,AF21,AI21,AL21,AO21,AR21,AU21,AX21,BA21,BD21,BG21,BJ21,BM21,BP21,BS21,BV21,BY21,CB21,CE21,CH21,CK21,CN21,CQ21,CT21,CW21)</f>
        <v>0</v>
      </c>
      <c r="D1300" s="60">
        <f t="shared" si="1037"/>
        <v>0</v>
      </c>
      <c r="AB1300" s="98"/>
      <c r="AC1300" s="98"/>
      <c r="AD1300" s="98"/>
    </row>
    <row r="1301" spans="1:30">
      <c r="A1301" s="99"/>
      <c r="B1301" s="60" t="str">
        <f t="shared" si="1018"/>
        <v>↑先にカタログの種類を選択して下さい。</v>
      </c>
      <c r="C1301" s="60">
        <f t="shared" ref="C1301:D1301" si="1038">CHOOSE($B$148,0,E22,H22,K22,N22,Q22,T22,W22,Z22,AC22,AF22,AI22,AL22,AO22,AR22,AU22,AX22,BA22,BD22,BG22,BJ22,BM22,BP22,BS22,BV22,BY22,CB22,CE22,CH22,CK22,CN22,CQ22,CT22,CW22)</f>
        <v>0</v>
      </c>
      <c r="D1301" s="60">
        <f t="shared" si="1038"/>
        <v>0</v>
      </c>
      <c r="AB1301" s="98"/>
      <c r="AC1301" s="98"/>
      <c r="AD1301" s="98"/>
    </row>
    <row r="1302" spans="1:30">
      <c r="A1302" s="99"/>
      <c r="B1302" s="60" t="str">
        <f t="shared" si="1018"/>
        <v>↑先にカタログの種類を選択して下さい。</v>
      </c>
      <c r="C1302" s="60">
        <f t="shared" ref="C1302:D1302" si="1039">CHOOSE($B$148,0,E23,H23,K23,N23,Q23,T23,W23,Z23,AC23,AF23,AI23,AL23,AO23,AR23,AU23,AX23,BA23,BD23,BG23,BJ23,BM23,BP23,BS23,BV23,BY23,CB23,CE23,CH23,CK23,CN23,CQ23,CT23,CW23)</f>
        <v>0</v>
      </c>
      <c r="D1302" s="60">
        <f t="shared" si="1039"/>
        <v>0</v>
      </c>
      <c r="AB1302" s="98"/>
      <c r="AC1302" s="98"/>
      <c r="AD1302" s="98"/>
    </row>
    <row r="1303" spans="1:30">
      <c r="A1303" s="99"/>
      <c r="B1303" s="60" t="str">
        <f t="shared" si="1018"/>
        <v>↑先にカタログの種類を選択して下さい。</v>
      </c>
      <c r="C1303" s="60">
        <f t="shared" ref="C1303:D1303" si="1040">CHOOSE($B$148,0,E24,H24,K24,N24,Q24,T24,W24,Z24,AC24,AF24,AI24,AL24,AO24,AR24,AU24,AX24,BA24,BD24,BG24,BJ24,BM24,BP24,BS24,BV24,BY24,CB24,CE24,CH24,CK24,CN24,CQ24,CT24,CW24)</f>
        <v>0</v>
      </c>
      <c r="D1303" s="60">
        <f t="shared" si="1040"/>
        <v>0</v>
      </c>
      <c r="AB1303" s="98"/>
      <c r="AC1303" s="98"/>
      <c r="AD1303" s="98"/>
    </row>
    <row r="1304" spans="1:30">
      <c r="A1304" s="99"/>
      <c r="B1304" s="60" t="str">
        <f t="shared" si="1018"/>
        <v>↑先にカタログの種類を選択して下さい。</v>
      </c>
      <c r="C1304" s="60">
        <f t="shared" ref="C1304:D1304" si="1041">CHOOSE($B$148,0,E25,H25,K25,N25,Q25,T25,W25,Z25,AC25,AF25,AI25,AL25,AO25,AR25,AU25,AX25,BA25,BD25,BG25,BJ25,BM25,BP25,BS25,BV25,BY25,CB25,CE25,CH25,CK25,CN25,CQ25,CT25,CW25)</f>
        <v>0</v>
      </c>
      <c r="D1304" s="60">
        <f t="shared" si="1041"/>
        <v>0</v>
      </c>
      <c r="AB1304" s="98"/>
      <c r="AC1304" s="98"/>
      <c r="AD1304" s="98"/>
    </row>
    <row r="1305" spans="1:30">
      <c r="A1305" s="99"/>
      <c r="B1305" s="60" t="str">
        <f t="shared" si="1018"/>
        <v>↑先にカタログの種類を選択して下さい。</v>
      </c>
      <c r="C1305" s="60">
        <f t="shared" ref="C1305:D1305" si="1042">CHOOSE($B$148,0,E26,H26,K26,N26,Q26,T26,W26,Z26,AC26,AF26,AI26,AL26,AO26,AR26,AU26,AX26,BA26,BD26,BG26,BJ26,BM26,BP26,BS26,BV26,BY26,CB26,CE26,CH26,CK26,CN26,CQ26,CT26,CW26)</f>
        <v>0</v>
      </c>
      <c r="D1305" s="60">
        <f t="shared" si="1042"/>
        <v>0</v>
      </c>
      <c r="AB1305" s="98"/>
      <c r="AC1305" s="98"/>
      <c r="AD1305" s="98"/>
    </row>
    <row r="1306" spans="1:30">
      <c r="A1306" s="99"/>
      <c r="B1306" s="60" t="str">
        <f t="shared" si="1018"/>
        <v>↑先にカタログの種類を選択して下さい。</v>
      </c>
      <c r="C1306" s="60">
        <f t="shared" ref="C1306:D1306" si="1043">CHOOSE($B$148,0,E27,H27,K27,N27,Q27,T27,W27,Z27,AC27,AF27,AI27,AL27,AO27,AR27,AU27,AX27,BA27,BD27,BG27,BJ27,BM27,BP27,BS27,BV27,BY27,CB27,CE27,CH27,CK27,CN27,CQ27,CT27,CW27)</f>
        <v>0</v>
      </c>
      <c r="D1306" s="60">
        <f t="shared" si="1043"/>
        <v>0</v>
      </c>
      <c r="AB1306" s="98"/>
      <c r="AC1306" s="98"/>
      <c r="AD1306" s="98"/>
    </row>
    <row r="1307" spans="1:30">
      <c r="A1307" s="99"/>
      <c r="B1307" s="60" t="str">
        <f t="shared" si="1018"/>
        <v>↑先にカタログの種類を選択して下さい。</v>
      </c>
      <c r="C1307" s="60">
        <f t="shared" ref="C1307:D1307" si="1044">CHOOSE($B$148,0,E28,H28,K28,N28,Q28,T28,W28,Z28,AC28,AF28,AI28,AL28,AO28,AR28,AU28,AX28,BA28,BD28,BG28,BJ28,BM28,BP28,BS28,BV28,BY28,CB28,CE28,CH28,CK28,CN28,CQ28,CT28,CW28)</f>
        <v>0</v>
      </c>
      <c r="D1307" s="60">
        <f t="shared" si="1044"/>
        <v>0</v>
      </c>
      <c r="AB1307" s="98"/>
      <c r="AC1307" s="98"/>
      <c r="AD1307" s="98"/>
    </row>
    <row r="1308" spans="1:30">
      <c r="A1308" s="99"/>
      <c r="B1308" s="60" t="str">
        <f t="shared" si="1018"/>
        <v>↑先にカタログの種類を選択して下さい。</v>
      </c>
      <c r="C1308" s="60">
        <f t="shared" ref="C1308:D1308" si="1045">CHOOSE($B$148,0,E29,H29,K29,N29,Q29,T29,W29,Z29,AC29,AF29,AI29,AL29,AO29,AR29,AU29,AX29,BA29,BD29,BG29,BJ29,BM29,BP29,BS29,BV29,BY29,CB29,CE29,CH29,CK29,CN29,CQ29,CT29,CW29)</f>
        <v>0</v>
      </c>
      <c r="D1308" s="60">
        <f t="shared" si="1045"/>
        <v>0</v>
      </c>
      <c r="AB1308" s="98"/>
      <c r="AC1308" s="98"/>
      <c r="AD1308" s="98"/>
    </row>
    <row r="1309" spans="1:30">
      <c r="A1309" s="99"/>
      <c r="B1309" s="60"/>
      <c r="C1309" s="60"/>
      <c r="D1309" s="60"/>
      <c r="AB1309" s="98"/>
      <c r="AC1309" s="98"/>
      <c r="AD1309" s="98"/>
    </row>
    <row r="1310" spans="1:30">
      <c r="A1310" s="99"/>
      <c r="B1310" s="60"/>
      <c r="C1310" s="60"/>
      <c r="D1310" s="60"/>
      <c r="AB1310" s="98"/>
      <c r="AC1310" s="98"/>
      <c r="AD1310" s="98"/>
    </row>
    <row r="1311" spans="1:30">
      <c r="A1311" s="99">
        <v>39</v>
      </c>
      <c r="B1311" s="60" t="str">
        <f>CHOOSE($B$149,"↑先にカタログの種類を選択して下さい。",D2,G2,J2,M2,P2,S2,V2,Y2,AB2,AE2,AH2,AK2,AN2,AQ2,AT2,AW2,AZ2,BC2,BF2,BI2,BL2,BO2,BR2,BU2,BX2,CA2,CD2,CG2,CJ2,CM2,CP2,CS2,CV2)</f>
        <v>↑先にカタログの種類を選択して下さい。</v>
      </c>
      <c r="C1311" s="60">
        <f>CHOOSE($B$149,0,E2,H2,K2,N2,Q2,T2,W2,Z2,AC2,AF2,AI2,AL2,AO2,AR2,AU2,AX2,BA2,BD2,BG2,BJ2,BM2,BP2,BS2,BV2,BY2,CB2,CE2,CH2,CK2,CN2,CQ2,CT2,CW2)</f>
        <v>0</v>
      </c>
      <c r="D1311" s="60">
        <f>CHOOSE($B$149,0,F2,I2,L2,O2,R2,U2,X2,AA2,AD2,AG2,AJ2,AM2,AP2,AS2,AV2,AY2,BB2,BE2,BH2,BK2,BN2,BQ2,BT2,BW2,BZ2,CC2,CF2,CI2,CL2,CO2,CR2,CU2,CX2)</f>
        <v>0</v>
      </c>
      <c r="AB1311" s="98"/>
      <c r="AC1311" s="98"/>
      <c r="AD1311" s="98"/>
    </row>
    <row r="1312" spans="1:30">
      <c r="A1312" s="99"/>
      <c r="B1312" s="60" t="str">
        <f t="shared" ref="B1312:B1338" si="1046">CHOOSE($B$149,"↑先にカタログの種類を選択して下さい。",D3,G3,J3,M3,P3,S3,V3,Y3,AB3,AE3,AH3,AK3,AN3,AQ3,AT3,AW3,AZ3,BC3,BF3,BI3,BL3,BO3,BR3,BU3,BX3,CA3,CD3,CG3,CJ3,CM3,CP3,CS3,CV3)</f>
        <v>↑先にカタログの種類を選択して下さい。</v>
      </c>
      <c r="C1312" s="60">
        <f t="shared" ref="C1312:D1312" si="1047">CHOOSE($B$149,0,E3,H3,K3,N3,Q3,T3,W3,Z3,AC3,AF3,AI3,AL3,AO3,AR3,AU3,AX3,BA3,BD3,BG3,BJ3,BM3,BP3,BS3,BV3,BY3,CB3,CE3,CH3,CK3,CN3,CQ3,CT3,CW3)</f>
        <v>0</v>
      </c>
      <c r="D1312" s="60">
        <f t="shared" si="1047"/>
        <v>0</v>
      </c>
      <c r="AB1312" s="98"/>
      <c r="AC1312" s="98"/>
      <c r="AD1312" s="98"/>
    </row>
    <row r="1313" spans="1:30">
      <c r="A1313" s="99"/>
      <c r="B1313" s="60" t="str">
        <f t="shared" si="1046"/>
        <v>↑先にカタログの種類を選択して下さい。</v>
      </c>
      <c r="C1313" s="60">
        <f t="shared" ref="C1313:D1313" si="1048">CHOOSE($B$149,0,E4,H4,K4,N4,Q4,T4,W4,Z4,AC4,AF4,AI4,AL4,AO4,AR4,AU4,AX4,BA4,BD4,BG4,BJ4,BM4,BP4,BS4,BV4,BY4,CB4,CE4,CH4,CK4,CN4,CQ4,CT4,CW4)</f>
        <v>0</v>
      </c>
      <c r="D1313" s="60">
        <f t="shared" si="1048"/>
        <v>0</v>
      </c>
      <c r="AB1313" s="98"/>
      <c r="AC1313" s="98"/>
      <c r="AD1313" s="98"/>
    </row>
    <row r="1314" spans="1:30">
      <c r="A1314" s="99"/>
      <c r="B1314" s="60" t="str">
        <f t="shared" si="1046"/>
        <v>↑先にカタログの種類を選択して下さい。</v>
      </c>
      <c r="C1314" s="60">
        <f t="shared" ref="C1314:D1314" si="1049">CHOOSE($B$149,0,E5,H5,K5,N5,Q5,T5,W5,Z5,AC5,AF5,AI5,AL5,AO5,AR5,AU5,AX5,BA5,BD5,BG5,BJ5,BM5,BP5,BS5,BV5,BY5,CB5,CE5,CH5,CK5,CN5,CQ5,CT5,CW5)</f>
        <v>0</v>
      </c>
      <c r="D1314" s="60">
        <f t="shared" si="1049"/>
        <v>0</v>
      </c>
      <c r="AB1314" s="98"/>
      <c r="AC1314" s="98"/>
      <c r="AD1314" s="98"/>
    </row>
    <row r="1315" spans="1:30">
      <c r="A1315" s="99"/>
      <c r="B1315" s="60" t="str">
        <f t="shared" si="1046"/>
        <v>↑先にカタログの種類を選択して下さい。</v>
      </c>
      <c r="C1315" s="60">
        <f t="shared" ref="C1315:D1315" si="1050">CHOOSE($B$149,0,E6,H6,K6,N6,Q6,T6,W6,Z6,AC6,AF6,AI6,AL6,AO6,AR6,AU6,AX6,BA6,BD6,BG6,BJ6,BM6,BP6,BS6,BV6,BY6,CB6,CE6,CH6,CK6,CN6,CQ6,CT6,CW6)</f>
        <v>0</v>
      </c>
      <c r="D1315" s="60">
        <f t="shared" si="1050"/>
        <v>0</v>
      </c>
      <c r="AB1315" s="98"/>
      <c r="AC1315" s="98"/>
      <c r="AD1315" s="98"/>
    </row>
    <row r="1316" spans="1:30">
      <c r="A1316" s="99"/>
      <c r="B1316" s="60" t="str">
        <f t="shared" si="1046"/>
        <v>↑先にカタログの種類を選択して下さい。</v>
      </c>
      <c r="C1316" s="60">
        <f t="shared" ref="C1316:D1316" si="1051">CHOOSE($B$149,0,E7,H7,K7,N7,Q7,T7,W7,Z7,AC7,AF7,AI7,AL7,AO7,AR7,AU7,AX7,BA7,BD7,BG7,BJ7,BM7,BP7,BS7,BV7,BY7,CB7,CE7,CH7,CK7,CN7,CQ7,CT7,CW7)</f>
        <v>0</v>
      </c>
      <c r="D1316" s="60">
        <f t="shared" si="1051"/>
        <v>0</v>
      </c>
      <c r="AB1316" s="98"/>
      <c r="AC1316" s="98"/>
      <c r="AD1316" s="98"/>
    </row>
    <row r="1317" spans="1:30">
      <c r="A1317" s="99"/>
      <c r="B1317" s="60" t="str">
        <f t="shared" si="1046"/>
        <v>↑先にカタログの種類を選択して下さい。</v>
      </c>
      <c r="C1317" s="60">
        <f t="shared" ref="C1317:D1317" si="1052">CHOOSE($B$149,0,E8,H8,K8,N8,Q8,T8,W8,Z8,AC8,AF8,AI8,AL8,AO8,AR8,AU8,AX8,BA8,BD8,BG8,BJ8,BM8,BP8,BS8,BV8,BY8,CB8,CE8,CH8,CK8,CN8,CQ8,CT8,CW8)</f>
        <v>0</v>
      </c>
      <c r="D1317" s="60">
        <f t="shared" si="1052"/>
        <v>0</v>
      </c>
      <c r="AB1317" s="98"/>
      <c r="AC1317" s="98"/>
      <c r="AD1317" s="98"/>
    </row>
    <row r="1318" spans="1:30">
      <c r="A1318" s="99"/>
      <c r="B1318" s="60" t="str">
        <f t="shared" si="1046"/>
        <v>↑先にカタログの種類を選択して下さい。</v>
      </c>
      <c r="C1318" s="60">
        <f t="shared" ref="C1318:D1318" si="1053">CHOOSE($B$149,0,E9,H9,K9,N9,Q9,T9,W9,Z9,AC9,AF9,AI9,AL9,AO9,AR9,AU9,AX9,BA9,BD9,BG9,BJ9,BM9,BP9,BS9,BV9,BY9,CB9,CE9,CH9,CK9,CN9,CQ9,CT9,CW9)</f>
        <v>0</v>
      </c>
      <c r="D1318" s="60">
        <f t="shared" si="1053"/>
        <v>0</v>
      </c>
      <c r="AB1318" s="98"/>
      <c r="AC1318" s="98"/>
      <c r="AD1318" s="98"/>
    </row>
    <row r="1319" spans="1:30">
      <c r="A1319" s="99"/>
      <c r="B1319" s="60" t="str">
        <f t="shared" si="1046"/>
        <v>↑先にカタログの種類を選択して下さい。</v>
      </c>
      <c r="C1319" s="60">
        <f t="shared" ref="C1319:D1319" si="1054">CHOOSE($B$149,0,E10,H10,K10,N10,Q10,T10,W10,Z10,AC10,AF10,AI10,AL10,AO10,AR10,AU10,AX10,BA10,BD10,BG10,BJ10,BM10,BP10,BS10,BV10,BY10,CB10,CE10,CH10,CK10,CN10,CQ10,CT10,CW10)</f>
        <v>0</v>
      </c>
      <c r="D1319" s="60">
        <f t="shared" si="1054"/>
        <v>0</v>
      </c>
      <c r="AB1319" s="98"/>
      <c r="AC1319" s="98"/>
      <c r="AD1319" s="98"/>
    </row>
    <row r="1320" spans="1:30">
      <c r="A1320" s="99"/>
      <c r="B1320" s="60" t="str">
        <f t="shared" si="1046"/>
        <v>↑先にカタログの種類を選択して下さい。</v>
      </c>
      <c r="C1320" s="60">
        <f t="shared" ref="C1320:D1320" si="1055">CHOOSE($B$149,0,E11,H11,K11,N11,Q11,T11,W11,Z11,AC11,AF11,AI11,AL11,AO11,AR11,AU11,AX11,BA11,BD11,BG11,BJ11,BM11,BP11,BS11,BV11,BY11,CB11,CE11,CH11,CK11,CN11,CQ11,CT11,CW11)</f>
        <v>0</v>
      </c>
      <c r="D1320" s="60">
        <f t="shared" si="1055"/>
        <v>0</v>
      </c>
      <c r="AB1320" s="98"/>
      <c r="AC1320" s="98"/>
      <c r="AD1320" s="98"/>
    </row>
    <row r="1321" spans="1:30">
      <c r="A1321" s="99"/>
      <c r="B1321" s="60" t="str">
        <f t="shared" si="1046"/>
        <v>↑先にカタログの種類を選択して下さい。</v>
      </c>
      <c r="C1321" s="60">
        <f t="shared" ref="C1321:D1321" si="1056">CHOOSE($B$149,0,E12,H12,K12,N12,Q12,T12,W12,Z12,AC12,AF12,AI12,AL12,AO12,AR12,AU12,AX12,BA12,BD12,BG12,BJ12,BM12,BP12,BS12,BV12,BY12,CB12,CE12,CH12,CK12,CN12,CQ12,CT12,CW12)</f>
        <v>0</v>
      </c>
      <c r="D1321" s="60">
        <f t="shared" si="1056"/>
        <v>0</v>
      </c>
      <c r="AB1321" s="98"/>
      <c r="AC1321" s="98"/>
      <c r="AD1321" s="98"/>
    </row>
    <row r="1322" spans="1:30">
      <c r="A1322" s="99"/>
      <c r="B1322" s="60" t="str">
        <f t="shared" si="1046"/>
        <v>↑先にカタログの種類を選択して下さい。</v>
      </c>
      <c r="C1322" s="60">
        <f t="shared" ref="C1322:D1322" si="1057">CHOOSE($B$149,0,E13,H13,K13,N13,Q13,T13,W13,Z13,AC13,AF13,AI13,AL13,AO13,AR13,AU13,AX13,BA13,BD13,BG13,BJ13,BM13,BP13,BS13,BV13,BY13,CB13,CE13,CH13,CK13,CN13,CQ13,CT13,CW13)</f>
        <v>0</v>
      </c>
      <c r="D1322" s="60">
        <f t="shared" si="1057"/>
        <v>0</v>
      </c>
      <c r="AB1322" s="98"/>
      <c r="AC1322" s="98"/>
      <c r="AD1322" s="98"/>
    </row>
    <row r="1323" spans="1:30">
      <c r="A1323" s="99"/>
      <c r="B1323" s="60" t="str">
        <f t="shared" si="1046"/>
        <v>↑先にカタログの種類を選択して下さい。</v>
      </c>
      <c r="C1323" s="60">
        <f t="shared" ref="C1323:D1323" si="1058">CHOOSE($B$149,0,E14,H14,K14,N14,Q14,T14,W14,Z14,AC14,AF14,AI14,AL14,AO14,AR14,AU14,AX14,BA14,BD14,BG14,BJ14,BM14,BP14,BS14,BV14,BY14,CB14,CE14,CH14,CK14,CN14,CQ14,CT14,CW14)</f>
        <v>0</v>
      </c>
      <c r="D1323" s="60">
        <f t="shared" si="1058"/>
        <v>0</v>
      </c>
      <c r="AB1323" s="98"/>
      <c r="AC1323" s="98"/>
      <c r="AD1323" s="98"/>
    </row>
    <row r="1324" spans="1:30">
      <c r="A1324" s="99"/>
      <c r="B1324" s="60" t="str">
        <f t="shared" si="1046"/>
        <v>↑先にカタログの種類を選択して下さい。</v>
      </c>
      <c r="C1324" s="60">
        <f t="shared" ref="C1324:D1324" si="1059">CHOOSE($B$149,0,E15,H15,K15,N15,Q15,T15,W15,Z15,AC15,AF15,AI15,AL15,AO15,AR15,AU15,AX15,BA15,BD15,BG15,BJ15,BM15,BP15,BS15,BV15,BY15,CB15,CE15,CH15,CK15,CN15,CQ15,CT15,CW15)</f>
        <v>0</v>
      </c>
      <c r="D1324" s="60">
        <f t="shared" si="1059"/>
        <v>0</v>
      </c>
      <c r="AB1324" s="98"/>
      <c r="AC1324" s="98"/>
      <c r="AD1324" s="98"/>
    </row>
    <row r="1325" spans="1:30">
      <c r="A1325" s="99"/>
      <c r="B1325" s="60" t="str">
        <f t="shared" si="1046"/>
        <v>↑先にカタログの種類を選択して下さい。</v>
      </c>
      <c r="C1325" s="60">
        <f t="shared" ref="C1325:D1325" si="1060">CHOOSE($B$149,0,E16,H16,K16,N16,Q16,T16,W16,Z16,AC16,AF16,AI16,AL16,AO16,AR16,AU16,AX16,BA16,BD16,BG16,BJ16,BM16,BP16,BS16,BV16,BY16,CB16,CE16,CH16,CK16,CN16,CQ16,CT16,CW16)</f>
        <v>0</v>
      </c>
      <c r="D1325" s="60">
        <f t="shared" si="1060"/>
        <v>0</v>
      </c>
      <c r="AB1325" s="98"/>
      <c r="AC1325" s="98"/>
      <c r="AD1325" s="98"/>
    </row>
    <row r="1326" spans="1:30">
      <c r="A1326" s="99"/>
      <c r="B1326" s="60" t="str">
        <f t="shared" si="1046"/>
        <v>↑先にカタログの種類を選択して下さい。</v>
      </c>
      <c r="C1326" s="60">
        <f t="shared" ref="C1326:D1326" si="1061">CHOOSE($B$149,0,E17,H17,K17,N17,Q17,T17,W17,Z17,AC17,AF17,AI17,AL17,AO17,AR17,AU17,AX17,BA17,BD17,BG17,BJ17,BM17,BP17,BS17,BV17,BY17,CB17,CE17,CH17,CK17,CN17,CQ17,CT17,CW17)</f>
        <v>0</v>
      </c>
      <c r="D1326" s="60">
        <f t="shared" si="1061"/>
        <v>0</v>
      </c>
      <c r="AB1326" s="98"/>
      <c r="AC1326" s="98"/>
      <c r="AD1326" s="98"/>
    </row>
    <row r="1327" spans="1:30">
      <c r="A1327" s="99"/>
      <c r="B1327" s="60" t="str">
        <f t="shared" si="1046"/>
        <v>↑先にカタログの種類を選択して下さい。</v>
      </c>
      <c r="C1327" s="60">
        <f t="shared" ref="C1327:D1327" si="1062">CHOOSE($B$149,0,E18,H18,K18,N18,Q18,T18,W18,Z18,AC18,AF18,AI18,AL18,AO18,AR18,AU18,AX18,BA18,BD18,BG18,BJ18,BM18,BP18,BS18,BV18,BY18,CB18,CE18,CH18,CK18,CN18,CQ18,CT18,CW18)</f>
        <v>0</v>
      </c>
      <c r="D1327" s="60">
        <f t="shared" si="1062"/>
        <v>0</v>
      </c>
      <c r="AB1327" s="98"/>
      <c r="AC1327" s="98"/>
      <c r="AD1327" s="98"/>
    </row>
    <row r="1328" spans="1:30">
      <c r="A1328" s="99"/>
      <c r="B1328" s="60" t="str">
        <f t="shared" si="1046"/>
        <v>↑先にカタログの種類を選択して下さい。</v>
      </c>
      <c r="C1328" s="60">
        <f t="shared" ref="C1328:D1328" si="1063">CHOOSE($B$149,0,E19,H19,K19,N19,Q19,T19,W19,Z19,AC19,AF19,AI19,AL19,AO19,AR19,AU19,AX19,BA19,BD19,BG19,BJ19,BM19,BP19,BS19,BV19,BY19,CB19,CE19,CH19,CK19,CN19,CQ19,CT19,CW19)</f>
        <v>0</v>
      </c>
      <c r="D1328" s="60">
        <f t="shared" si="1063"/>
        <v>0</v>
      </c>
      <c r="AB1328" s="98"/>
      <c r="AC1328" s="98"/>
      <c r="AD1328" s="98"/>
    </row>
    <row r="1329" spans="1:30">
      <c r="A1329" s="99"/>
      <c r="B1329" s="60" t="str">
        <f t="shared" si="1046"/>
        <v>↑先にカタログの種類を選択して下さい。</v>
      </c>
      <c r="C1329" s="60">
        <f t="shared" ref="C1329:D1329" si="1064">CHOOSE($B$149,0,E20,H20,K20,N20,Q20,T20,W20,Z20,AC20,AF20,AI20,AL20,AO20,AR20,AU20,AX20,BA20,BD20,BG20,BJ20,BM20,BP20,BS20,BV20,BY20,CB20,CE20,CH20,CK20,CN20,CQ20,CT20,CW20)</f>
        <v>0</v>
      </c>
      <c r="D1329" s="60">
        <f t="shared" si="1064"/>
        <v>0</v>
      </c>
      <c r="AB1329" s="98"/>
      <c r="AC1329" s="98"/>
      <c r="AD1329" s="98"/>
    </row>
    <row r="1330" spans="1:30">
      <c r="A1330" s="99"/>
      <c r="B1330" s="60" t="str">
        <f t="shared" si="1046"/>
        <v>↑先にカタログの種類を選択して下さい。</v>
      </c>
      <c r="C1330" s="60">
        <f t="shared" ref="C1330:D1330" si="1065">CHOOSE($B$149,0,E21,H21,K21,N21,Q21,T21,W21,Z21,AC21,AF21,AI21,AL21,AO21,AR21,AU21,AX21,BA21,BD21,BG21,BJ21,BM21,BP21,BS21,BV21,BY21,CB21,CE21,CH21,CK21,CN21,CQ21,CT21,CW21)</f>
        <v>0</v>
      </c>
      <c r="D1330" s="60">
        <f t="shared" si="1065"/>
        <v>0</v>
      </c>
      <c r="AB1330" s="98"/>
      <c r="AC1330" s="98"/>
      <c r="AD1330" s="98"/>
    </row>
    <row r="1331" spans="1:30">
      <c r="A1331" s="99"/>
      <c r="B1331" s="60" t="str">
        <f t="shared" si="1046"/>
        <v>↑先にカタログの種類を選択して下さい。</v>
      </c>
      <c r="C1331" s="60">
        <f t="shared" ref="C1331:D1331" si="1066">CHOOSE($B$149,0,E22,H22,K22,N22,Q22,T22,W22,Z22,AC22,AF22,AI22,AL22,AO22,AR22,AU22,AX22,BA22,BD22,BG22,BJ22,BM22,BP22,BS22,BV22,BY22,CB22,CE22,CH22,CK22,CN22,CQ22,CT22,CW22)</f>
        <v>0</v>
      </c>
      <c r="D1331" s="60">
        <f t="shared" si="1066"/>
        <v>0</v>
      </c>
      <c r="AB1331" s="98"/>
      <c r="AC1331" s="98"/>
      <c r="AD1331" s="98"/>
    </row>
    <row r="1332" spans="1:30">
      <c r="A1332" s="99"/>
      <c r="B1332" s="60" t="str">
        <f t="shared" si="1046"/>
        <v>↑先にカタログの種類を選択して下さい。</v>
      </c>
      <c r="C1332" s="60">
        <f t="shared" ref="C1332:D1332" si="1067">CHOOSE($B$149,0,E23,H23,K23,N23,Q23,T23,W23,Z23,AC23,AF23,AI23,AL23,AO23,AR23,AU23,AX23,BA23,BD23,BG23,BJ23,BM23,BP23,BS23,BV23,BY23,CB23,CE23,CH23,CK23,CN23,CQ23,CT23,CW23)</f>
        <v>0</v>
      </c>
      <c r="D1332" s="60">
        <f t="shared" si="1067"/>
        <v>0</v>
      </c>
      <c r="AB1332" s="98"/>
      <c r="AC1332" s="98"/>
      <c r="AD1332" s="98"/>
    </row>
    <row r="1333" spans="1:30">
      <c r="A1333" s="99"/>
      <c r="B1333" s="60" t="str">
        <f t="shared" si="1046"/>
        <v>↑先にカタログの種類を選択して下さい。</v>
      </c>
      <c r="C1333" s="60">
        <f t="shared" ref="C1333:D1333" si="1068">CHOOSE($B$149,0,E24,H24,K24,N24,Q24,T24,W24,Z24,AC24,AF24,AI24,AL24,AO24,AR24,AU24,AX24,BA24,BD24,BG24,BJ24,BM24,BP24,BS24,BV24,BY24,CB24,CE24,CH24,CK24,CN24,CQ24,CT24,CW24)</f>
        <v>0</v>
      </c>
      <c r="D1333" s="60">
        <f t="shared" si="1068"/>
        <v>0</v>
      </c>
      <c r="AB1333" s="98"/>
      <c r="AC1333" s="98"/>
      <c r="AD1333" s="98"/>
    </row>
    <row r="1334" spans="1:30">
      <c r="A1334" s="99"/>
      <c r="B1334" s="60" t="str">
        <f t="shared" si="1046"/>
        <v>↑先にカタログの種類を選択して下さい。</v>
      </c>
      <c r="C1334" s="60">
        <f t="shared" ref="C1334:D1334" si="1069">CHOOSE($B$149,0,E25,H25,K25,N25,Q25,T25,W25,Z25,AC25,AF25,AI25,AL25,AO25,AR25,AU25,AX25,BA25,BD25,BG25,BJ25,BM25,BP25,BS25,BV25,BY25,CB25,CE25,CH25,CK25,CN25,CQ25,CT25,CW25)</f>
        <v>0</v>
      </c>
      <c r="D1334" s="60">
        <f t="shared" si="1069"/>
        <v>0</v>
      </c>
      <c r="AB1334" s="98"/>
      <c r="AC1334" s="98"/>
      <c r="AD1334" s="98"/>
    </row>
    <row r="1335" spans="1:30">
      <c r="A1335" s="99"/>
      <c r="B1335" s="60" t="str">
        <f t="shared" si="1046"/>
        <v>↑先にカタログの種類を選択して下さい。</v>
      </c>
      <c r="C1335" s="60">
        <f t="shared" ref="C1335:D1335" si="1070">CHOOSE($B$149,0,E26,H26,K26,N26,Q26,T26,W26,Z26,AC26,AF26,AI26,AL26,AO26,AR26,AU26,AX26,BA26,BD26,BG26,BJ26,BM26,BP26,BS26,BV26,BY26,CB26,CE26,CH26,CK26,CN26,CQ26,CT26,CW26)</f>
        <v>0</v>
      </c>
      <c r="D1335" s="60">
        <f t="shared" si="1070"/>
        <v>0</v>
      </c>
      <c r="AB1335" s="98"/>
      <c r="AC1335" s="98"/>
      <c r="AD1335" s="98"/>
    </row>
    <row r="1336" spans="1:30">
      <c r="A1336" s="99"/>
      <c r="B1336" s="60" t="str">
        <f t="shared" si="1046"/>
        <v>↑先にカタログの種類を選択して下さい。</v>
      </c>
      <c r="C1336" s="60">
        <f t="shared" ref="C1336:D1336" si="1071">CHOOSE($B$149,0,E27,H27,K27,N27,Q27,T27,W27,Z27,AC27,AF27,AI27,AL27,AO27,AR27,AU27,AX27,BA27,BD27,BG27,BJ27,BM27,BP27,BS27,BV27,BY27,CB27,CE27,CH27,CK27,CN27,CQ27,CT27,CW27)</f>
        <v>0</v>
      </c>
      <c r="D1336" s="60">
        <f t="shared" si="1071"/>
        <v>0</v>
      </c>
      <c r="AB1336" s="98"/>
      <c r="AC1336" s="98"/>
      <c r="AD1336" s="98"/>
    </row>
    <row r="1337" spans="1:30">
      <c r="A1337" s="99"/>
      <c r="B1337" s="60" t="str">
        <f t="shared" si="1046"/>
        <v>↑先にカタログの種類を選択して下さい。</v>
      </c>
      <c r="C1337" s="60">
        <f t="shared" ref="C1337:D1337" si="1072">CHOOSE($B$149,0,E28,H28,K28,N28,Q28,T28,W28,Z28,AC28,AF28,AI28,AL28,AO28,AR28,AU28,AX28,BA28,BD28,BG28,BJ28,BM28,BP28,BS28,BV28,BY28,CB28,CE28,CH28,CK28,CN28,CQ28,CT28,CW28)</f>
        <v>0</v>
      </c>
      <c r="D1337" s="60">
        <f t="shared" si="1072"/>
        <v>0</v>
      </c>
      <c r="AB1337" s="98"/>
      <c r="AC1337" s="98"/>
      <c r="AD1337" s="98"/>
    </row>
    <row r="1338" spans="1:30">
      <c r="A1338" s="99"/>
      <c r="B1338" s="60" t="str">
        <f t="shared" si="1046"/>
        <v>↑先にカタログの種類を選択して下さい。</v>
      </c>
      <c r="C1338" s="60">
        <f t="shared" ref="C1338:D1338" si="1073">CHOOSE($B$149,0,E29,H29,K29,N29,Q29,T29,W29,Z29,AC29,AF29,AI29,AL29,AO29,AR29,AU29,AX29,BA29,BD29,BG29,BJ29,BM29,BP29,BS29,BV29,BY29,CB29,CE29,CH29,CK29,CN29,CQ29,CT29,CW29)</f>
        <v>0</v>
      </c>
      <c r="D1338" s="60">
        <f t="shared" si="1073"/>
        <v>0</v>
      </c>
      <c r="AB1338" s="98"/>
      <c r="AC1338" s="98"/>
      <c r="AD1338" s="98"/>
    </row>
    <row r="1339" spans="1:30">
      <c r="A1339" s="99"/>
      <c r="B1339" s="60"/>
      <c r="C1339" s="60"/>
      <c r="D1339" s="60"/>
      <c r="AB1339" s="98"/>
      <c r="AC1339" s="98"/>
      <c r="AD1339" s="98"/>
    </row>
    <row r="1340" spans="1:30">
      <c r="A1340" s="99"/>
      <c r="B1340" s="60"/>
      <c r="C1340" s="60"/>
      <c r="D1340" s="60"/>
      <c r="AB1340" s="98"/>
      <c r="AC1340" s="98"/>
      <c r="AD1340" s="98"/>
    </row>
    <row r="1341" spans="1:30">
      <c r="A1341" s="99">
        <v>40</v>
      </c>
      <c r="B1341" s="60" t="str">
        <f>CHOOSE($B$150,"↑先にカタログの種類を選択して下さい。",D2,G2,J2,M2,P2,S2,V2,Y2,AB2,AE2,AH2,AK2,AN2,AQ2,AT2,AW2,AZ2,BC2,BF2,BI2,BL2,BO2,BR2,BU2,BX2,CA2,CD2,CG2,CJ2,CM2,CP2,CS2,CV2)</f>
        <v>↑先にカタログの種類を選択して下さい。</v>
      </c>
      <c r="C1341" s="60">
        <f>CHOOSE($B$150,0,E2,H2,K2,N2,Q2,T2,W2,Z2,AC2,AF2,AI2,AL2,AO2,AR2,AU2,AX2,BA2,BD2,BG2,BJ2,BM2,BP2,BS2,BV2,BY2,CB2,CE2,CH2,CK2,CN2,CQ2,CT2,CW2)</f>
        <v>0</v>
      </c>
      <c r="D1341" s="60">
        <f>CHOOSE($B$150,0,F2,I2,L2,O2,R2,U2,X2,AA2,AD2,AG2,AJ2,AM2,AP2,AS2,AV2,AY2,BB2,BE2,BH2,BK2,BN2,BQ2,BT2,BW2,BZ2,CC2,CF2,CI2,CL2,CO2,CR2,CU2,CX2)</f>
        <v>0</v>
      </c>
      <c r="AB1341" s="98"/>
      <c r="AC1341" s="98"/>
      <c r="AD1341" s="98"/>
    </row>
    <row r="1342" spans="1:30">
      <c r="A1342" s="99"/>
      <c r="B1342" s="60" t="str">
        <f t="shared" ref="B1342:B1368" si="1074">CHOOSE($B$150,"↑先にカタログの種類を選択して下さい。",D3,G3,J3,M3,P3,S3,V3,Y3,AB3,AE3,AH3,AK3,AN3,AQ3,AT3,AW3,AZ3,BC3,BF3,BI3,BL3,BO3,BR3,BU3,BX3,CA3,CD3,CG3,CJ3,CM3,CP3,CS3,CV3)</f>
        <v>↑先にカタログの種類を選択して下さい。</v>
      </c>
      <c r="C1342" s="60">
        <f t="shared" ref="C1342:D1342" si="1075">CHOOSE($B$150,0,E3,H3,K3,N3,Q3,T3,W3,Z3,AC3,AF3,AI3,AL3,AO3,AR3,AU3,AX3,BA3,BD3,BG3,BJ3,BM3,BP3,BS3,BV3,BY3,CB3,CE3,CH3,CK3,CN3,CQ3,CT3,CW3)</f>
        <v>0</v>
      </c>
      <c r="D1342" s="60">
        <f t="shared" si="1075"/>
        <v>0</v>
      </c>
      <c r="AB1342" s="98"/>
      <c r="AC1342" s="98"/>
      <c r="AD1342" s="98"/>
    </row>
    <row r="1343" spans="1:30">
      <c r="A1343" s="99"/>
      <c r="B1343" s="60" t="str">
        <f t="shared" si="1074"/>
        <v>↑先にカタログの種類を選択して下さい。</v>
      </c>
      <c r="C1343" s="60">
        <f t="shared" ref="C1343:D1343" si="1076">CHOOSE($B$150,0,E4,H4,K4,N4,Q4,T4,W4,Z4,AC4,AF4,AI4,AL4,AO4,AR4,AU4,AX4,BA4,BD4,BG4,BJ4,BM4,BP4,BS4,BV4,BY4,CB4,CE4,CH4,CK4,CN4,CQ4,CT4,CW4)</f>
        <v>0</v>
      </c>
      <c r="D1343" s="60">
        <f t="shared" si="1076"/>
        <v>0</v>
      </c>
      <c r="AB1343" s="98"/>
      <c r="AC1343" s="98"/>
      <c r="AD1343" s="98"/>
    </row>
    <row r="1344" spans="1:30">
      <c r="A1344" s="99"/>
      <c r="B1344" s="60" t="str">
        <f t="shared" si="1074"/>
        <v>↑先にカタログの種類を選択して下さい。</v>
      </c>
      <c r="C1344" s="60">
        <f t="shared" ref="C1344:D1344" si="1077">CHOOSE($B$150,0,E5,H5,K5,N5,Q5,T5,W5,Z5,AC5,AF5,AI5,AL5,AO5,AR5,AU5,AX5,BA5,BD5,BG5,BJ5,BM5,BP5,BS5,BV5,BY5,CB5,CE5,CH5,CK5,CN5,CQ5,CT5,CW5)</f>
        <v>0</v>
      </c>
      <c r="D1344" s="60">
        <f t="shared" si="1077"/>
        <v>0</v>
      </c>
      <c r="AB1344" s="98"/>
      <c r="AC1344" s="98"/>
      <c r="AD1344" s="98"/>
    </row>
    <row r="1345" spans="1:30">
      <c r="A1345" s="99"/>
      <c r="B1345" s="60" t="str">
        <f t="shared" si="1074"/>
        <v>↑先にカタログの種類を選択して下さい。</v>
      </c>
      <c r="C1345" s="60">
        <f t="shared" ref="C1345:D1345" si="1078">CHOOSE($B$150,0,E6,H6,K6,N6,Q6,T6,W6,Z6,AC6,AF6,AI6,AL6,AO6,AR6,AU6,AX6,BA6,BD6,BG6,BJ6,BM6,BP6,BS6,BV6,BY6,CB6,CE6,CH6,CK6,CN6,CQ6,CT6,CW6)</f>
        <v>0</v>
      </c>
      <c r="D1345" s="60">
        <f t="shared" si="1078"/>
        <v>0</v>
      </c>
      <c r="AB1345" s="98"/>
      <c r="AC1345" s="98"/>
      <c r="AD1345" s="98"/>
    </row>
    <row r="1346" spans="1:30">
      <c r="A1346" s="99"/>
      <c r="B1346" s="60" t="str">
        <f t="shared" si="1074"/>
        <v>↑先にカタログの種類を選択して下さい。</v>
      </c>
      <c r="C1346" s="60">
        <f t="shared" ref="C1346:D1346" si="1079">CHOOSE($B$150,0,E7,H7,K7,N7,Q7,T7,W7,Z7,AC7,AF7,AI7,AL7,AO7,AR7,AU7,AX7,BA7,BD7,BG7,BJ7,BM7,BP7,BS7,BV7,BY7,CB7,CE7,CH7,CK7,CN7,CQ7,CT7,CW7)</f>
        <v>0</v>
      </c>
      <c r="D1346" s="60">
        <f t="shared" si="1079"/>
        <v>0</v>
      </c>
      <c r="AB1346" s="98"/>
      <c r="AC1346" s="98"/>
      <c r="AD1346" s="98"/>
    </row>
    <row r="1347" spans="1:30">
      <c r="A1347" s="99"/>
      <c r="B1347" s="60" t="str">
        <f t="shared" si="1074"/>
        <v>↑先にカタログの種類を選択して下さい。</v>
      </c>
      <c r="C1347" s="60">
        <f t="shared" ref="C1347:D1347" si="1080">CHOOSE($B$150,0,E8,H8,K8,N8,Q8,T8,W8,Z8,AC8,AF8,AI8,AL8,AO8,AR8,AU8,AX8,BA8,BD8,BG8,BJ8,BM8,BP8,BS8,BV8,BY8,CB8,CE8,CH8,CK8,CN8,CQ8,CT8,CW8)</f>
        <v>0</v>
      </c>
      <c r="D1347" s="60">
        <f t="shared" si="1080"/>
        <v>0</v>
      </c>
      <c r="AB1347" s="98"/>
      <c r="AC1347" s="98"/>
      <c r="AD1347" s="98"/>
    </row>
    <row r="1348" spans="1:30">
      <c r="A1348" s="99"/>
      <c r="B1348" s="60" t="str">
        <f t="shared" si="1074"/>
        <v>↑先にカタログの種類を選択して下さい。</v>
      </c>
      <c r="C1348" s="60">
        <f t="shared" ref="C1348:D1348" si="1081">CHOOSE($B$150,0,E9,H9,K9,N9,Q9,T9,W9,Z9,AC9,AF9,AI9,AL9,AO9,AR9,AU9,AX9,BA9,BD9,BG9,BJ9,BM9,BP9,BS9,BV9,BY9,CB9,CE9,CH9,CK9,CN9,CQ9,CT9,CW9)</f>
        <v>0</v>
      </c>
      <c r="D1348" s="60">
        <f t="shared" si="1081"/>
        <v>0</v>
      </c>
      <c r="AB1348" s="98"/>
      <c r="AC1348" s="98"/>
      <c r="AD1348" s="98"/>
    </row>
    <row r="1349" spans="1:30">
      <c r="A1349" s="99"/>
      <c r="B1349" s="60" t="str">
        <f t="shared" si="1074"/>
        <v>↑先にカタログの種類を選択して下さい。</v>
      </c>
      <c r="C1349" s="60">
        <f t="shared" ref="C1349:D1349" si="1082">CHOOSE($B$150,0,E10,H10,K10,N10,Q10,T10,W10,Z10,AC10,AF10,AI10,AL10,AO10,AR10,AU10,AX10,BA10,BD10,BG10,BJ10,BM10,BP10,BS10,BV10,BY10,CB10,CE10,CH10,CK10,CN10,CQ10,CT10,CW10)</f>
        <v>0</v>
      </c>
      <c r="D1349" s="60">
        <f t="shared" si="1082"/>
        <v>0</v>
      </c>
      <c r="AB1349" s="98"/>
      <c r="AC1349" s="98"/>
      <c r="AD1349" s="98"/>
    </row>
    <row r="1350" spans="1:30">
      <c r="A1350" s="99"/>
      <c r="B1350" s="60" t="str">
        <f t="shared" si="1074"/>
        <v>↑先にカタログの種類を選択して下さい。</v>
      </c>
      <c r="C1350" s="60">
        <f t="shared" ref="C1350:D1350" si="1083">CHOOSE($B$150,0,E11,H11,K11,N11,Q11,T11,W11,Z11,AC11,AF11,AI11,AL11,AO11,AR11,AU11,AX11,BA11,BD11,BG11,BJ11,BM11,BP11,BS11,BV11,BY11,CB11,CE11,CH11,CK11,CN11,CQ11,CT11,CW11)</f>
        <v>0</v>
      </c>
      <c r="D1350" s="60">
        <f t="shared" si="1083"/>
        <v>0</v>
      </c>
      <c r="AB1350" s="98"/>
      <c r="AC1350" s="98"/>
      <c r="AD1350" s="98"/>
    </row>
    <row r="1351" spans="1:30">
      <c r="A1351" s="99"/>
      <c r="B1351" s="60" t="str">
        <f t="shared" si="1074"/>
        <v>↑先にカタログの種類を選択して下さい。</v>
      </c>
      <c r="C1351" s="60">
        <f t="shared" ref="C1351:D1351" si="1084">CHOOSE($B$150,0,E12,H12,K12,N12,Q12,T12,W12,Z12,AC12,AF12,AI12,AL12,AO12,AR12,AU12,AX12,BA12,BD12,BG12,BJ12,BM12,BP12,BS12,BV12,BY12,CB12,CE12,CH12,CK12,CN12,CQ12,CT12,CW12)</f>
        <v>0</v>
      </c>
      <c r="D1351" s="60">
        <f t="shared" si="1084"/>
        <v>0</v>
      </c>
      <c r="AB1351" s="98"/>
      <c r="AC1351" s="98"/>
      <c r="AD1351" s="98"/>
    </row>
    <row r="1352" spans="1:30">
      <c r="A1352" s="99"/>
      <c r="B1352" s="60" t="str">
        <f t="shared" si="1074"/>
        <v>↑先にカタログの種類を選択して下さい。</v>
      </c>
      <c r="C1352" s="60">
        <f t="shared" ref="C1352:D1352" si="1085">CHOOSE($B$150,0,E13,H13,K13,N13,Q13,T13,W13,Z13,AC13,AF13,AI13,AL13,AO13,AR13,AU13,AX13,BA13,BD13,BG13,BJ13,BM13,BP13,BS13,BV13,BY13,CB13,CE13,CH13,CK13,CN13,CQ13,CT13,CW13)</f>
        <v>0</v>
      </c>
      <c r="D1352" s="60">
        <f t="shared" si="1085"/>
        <v>0</v>
      </c>
      <c r="AB1352" s="98"/>
      <c r="AC1352" s="98"/>
      <c r="AD1352" s="98"/>
    </row>
    <row r="1353" spans="1:30">
      <c r="A1353" s="99"/>
      <c r="B1353" s="60" t="str">
        <f t="shared" si="1074"/>
        <v>↑先にカタログの種類を選択して下さい。</v>
      </c>
      <c r="C1353" s="60">
        <f t="shared" ref="C1353:D1353" si="1086">CHOOSE($B$150,0,E14,H14,K14,N14,Q14,T14,W14,Z14,AC14,AF14,AI14,AL14,AO14,AR14,AU14,AX14,BA14,BD14,BG14,BJ14,BM14,BP14,BS14,BV14,BY14,CB14,CE14,CH14,CK14,CN14,CQ14,CT14,CW14)</f>
        <v>0</v>
      </c>
      <c r="D1353" s="60">
        <f t="shared" si="1086"/>
        <v>0</v>
      </c>
      <c r="AB1353" s="98"/>
      <c r="AC1353" s="98"/>
      <c r="AD1353" s="98"/>
    </row>
    <row r="1354" spans="1:30">
      <c r="A1354" s="99"/>
      <c r="B1354" s="60" t="str">
        <f t="shared" si="1074"/>
        <v>↑先にカタログの種類を選択して下さい。</v>
      </c>
      <c r="C1354" s="60">
        <f t="shared" ref="C1354:D1354" si="1087">CHOOSE($B$150,0,E15,H15,K15,N15,Q15,T15,W15,Z15,AC15,AF15,AI15,AL15,AO15,AR15,AU15,AX15,BA15,BD15,BG15,BJ15,BM15,BP15,BS15,BV15,BY15,CB15,CE15,CH15,CK15,CN15,CQ15,CT15,CW15)</f>
        <v>0</v>
      </c>
      <c r="D1354" s="60">
        <f t="shared" si="1087"/>
        <v>0</v>
      </c>
      <c r="AB1354" s="98"/>
      <c r="AC1354" s="98"/>
      <c r="AD1354" s="98"/>
    </row>
    <row r="1355" spans="1:30">
      <c r="A1355" s="99"/>
      <c r="B1355" s="60" t="str">
        <f t="shared" si="1074"/>
        <v>↑先にカタログの種類を選択して下さい。</v>
      </c>
      <c r="C1355" s="60">
        <f t="shared" ref="C1355:D1355" si="1088">CHOOSE($B$150,0,E16,H16,K16,N16,Q16,T16,W16,Z16,AC16,AF16,AI16,AL16,AO16,AR16,AU16,AX16,BA16,BD16,BG16,BJ16,BM16,BP16,BS16,BV16,BY16,CB16,CE16,CH16,CK16,CN16,CQ16,CT16,CW16)</f>
        <v>0</v>
      </c>
      <c r="D1355" s="60">
        <f t="shared" si="1088"/>
        <v>0</v>
      </c>
      <c r="AB1355" s="98"/>
      <c r="AC1355" s="98"/>
      <c r="AD1355" s="98"/>
    </row>
    <row r="1356" spans="1:30">
      <c r="A1356" s="99"/>
      <c r="B1356" s="60" t="str">
        <f t="shared" si="1074"/>
        <v>↑先にカタログの種類を選択して下さい。</v>
      </c>
      <c r="C1356" s="60">
        <f t="shared" ref="C1356:D1356" si="1089">CHOOSE($B$150,0,E17,H17,K17,N17,Q17,T17,W17,Z17,AC17,AF17,AI17,AL17,AO17,AR17,AU17,AX17,BA17,BD17,BG17,BJ17,BM17,BP17,BS17,BV17,BY17,CB17,CE17,CH17,CK17,CN17,CQ17,CT17,CW17)</f>
        <v>0</v>
      </c>
      <c r="D1356" s="60">
        <f t="shared" si="1089"/>
        <v>0</v>
      </c>
      <c r="AB1356" s="98"/>
      <c r="AC1356" s="98"/>
      <c r="AD1356" s="98"/>
    </row>
    <row r="1357" spans="1:30">
      <c r="A1357" s="99"/>
      <c r="B1357" s="60" t="str">
        <f t="shared" si="1074"/>
        <v>↑先にカタログの種類を選択して下さい。</v>
      </c>
      <c r="C1357" s="60">
        <f t="shared" ref="C1357:D1357" si="1090">CHOOSE($B$150,0,E18,H18,K18,N18,Q18,T18,W18,Z18,AC18,AF18,AI18,AL18,AO18,AR18,AU18,AX18,BA18,BD18,BG18,BJ18,BM18,BP18,BS18,BV18,BY18,CB18,CE18,CH18,CK18,CN18,CQ18,CT18,CW18)</f>
        <v>0</v>
      </c>
      <c r="D1357" s="60">
        <f t="shared" si="1090"/>
        <v>0</v>
      </c>
      <c r="AB1357" s="98"/>
      <c r="AC1357" s="98"/>
      <c r="AD1357" s="98"/>
    </row>
    <row r="1358" spans="1:30">
      <c r="A1358" s="99"/>
      <c r="B1358" s="60" t="str">
        <f t="shared" si="1074"/>
        <v>↑先にカタログの種類を選択して下さい。</v>
      </c>
      <c r="C1358" s="60">
        <f t="shared" ref="C1358:D1358" si="1091">CHOOSE($B$150,0,E19,H19,K19,N19,Q19,T19,W19,Z19,AC19,AF19,AI19,AL19,AO19,AR19,AU19,AX19,BA19,BD19,BG19,BJ19,BM19,BP19,BS19,BV19,BY19,CB19,CE19,CH19,CK19,CN19,CQ19,CT19,CW19)</f>
        <v>0</v>
      </c>
      <c r="D1358" s="60">
        <f t="shared" si="1091"/>
        <v>0</v>
      </c>
      <c r="AB1358" s="98"/>
      <c r="AC1358" s="98"/>
      <c r="AD1358" s="98"/>
    </row>
    <row r="1359" spans="1:30">
      <c r="A1359" s="99"/>
      <c r="B1359" s="60" t="str">
        <f t="shared" si="1074"/>
        <v>↑先にカタログの種類を選択して下さい。</v>
      </c>
      <c r="C1359" s="60">
        <f t="shared" ref="C1359:D1359" si="1092">CHOOSE($B$150,0,E20,H20,K20,N20,Q20,T20,W20,Z20,AC20,AF20,AI20,AL20,AO20,AR20,AU20,AX20,BA20,BD20,BG20,BJ20,BM20,BP20,BS20,BV20,BY20,CB20,CE20,CH20,CK20,CN20,CQ20,CT20,CW20)</f>
        <v>0</v>
      </c>
      <c r="D1359" s="60">
        <f t="shared" si="1092"/>
        <v>0</v>
      </c>
      <c r="AB1359" s="98"/>
      <c r="AC1359" s="98"/>
      <c r="AD1359" s="98"/>
    </row>
    <row r="1360" spans="1:30">
      <c r="A1360" s="99"/>
      <c r="B1360" s="60" t="str">
        <f t="shared" si="1074"/>
        <v>↑先にカタログの種類を選択して下さい。</v>
      </c>
      <c r="C1360" s="60">
        <f t="shared" ref="C1360:D1360" si="1093">CHOOSE($B$150,0,E21,H21,K21,N21,Q21,T21,W21,Z21,AC21,AF21,AI21,AL21,AO21,AR21,AU21,AX21,BA21,BD21,BG21,BJ21,BM21,BP21,BS21,BV21,BY21,CB21,CE21,CH21,CK21,CN21,CQ21,CT21,CW21)</f>
        <v>0</v>
      </c>
      <c r="D1360" s="60">
        <f t="shared" si="1093"/>
        <v>0</v>
      </c>
      <c r="AB1360" s="98"/>
      <c r="AC1360" s="98"/>
      <c r="AD1360" s="98"/>
    </row>
    <row r="1361" spans="1:30">
      <c r="A1361" s="99"/>
      <c r="B1361" s="60" t="str">
        <f t="shared" si="1074"/>
        <v>↑先にカタログの種類を選択して下さい。</v>
      </c>
      <c r="C1361" s="60">
        <f t="shared" ref="C1361:D1361" si="1094">CHOOSE($B$150,0,E22,H22,K22,N22,Q22,T22,W22,Z22,AC22,AF22,AI22,AL22,AO22,AR22,AU22,AX22,BA22,BD22,BG22,BJ22,BM22,BP22,BS22,BV22,BY22,CB22,CE22,CH22,CK22,CN22,CQ22,CT22,CW22)</f>
        <v>0</v>
      </c>
      <c r="D1361" s="60">
        <f t="shared" si="1094"/>
        <v>0</v>
      </c>
      <c r="AB1361" s="98"/>
      <c r="AC1361" s="98"/>
      <c r="AD1361" s="98"/>
    </row>
    <row r="1362" spans="1:30">
      <c r="A1362" s="99"/>
      <c r="B1362" s="60" t="str">
        <f t="shared" si="1074"/>
        <v>↑先にカタログの種類を選択して下さい。</v>
      </c>
      <c r="C1362" s="60">
        <f t="shared" ref="C1362:D1362" si="1095">CHOOSE($B$150,0,E23,H23,K23,N23,Q23,T23,W23,Z23,AC23,AF23,AI23,AL23,AO23,AR23,AU23,AX23,BA23,BD23,BG23,BJ23,BM23,BP23,BS23,BV23,BY23,CB23,CE23,CH23,CK23,CN23,CQ23,CT23,CW23)</f>
        <v>0</v>
      </c>
      <c r="D1362" s="60">
        <f t="shared" si="1095"/>
        <v>0</v>
      </c>
      <c r="AB1362" s="98"/>
      <c r="AC1362" s="98"/>
      <c r="AD1362" s="98"/>
    </row>
    <row r="1363" spans="1:30">
      <c r="A1363" s="99"/>
      <c r="B1363" s="60" t="str">
        <f t="shared" si="1074"/>
        <v>↑先にカタログの種類を選択して下さい。</v>
      </c>
      <c r="C1363" s="60">
        <f t="shared" ref="C1363:D1363" si="1096">CHOOSE($B$150,0,E24,H24,K24,N24,Q24,T24,W24,Z24,AC24,AF24,AI24,AL24,AO24,AR24,AU24,AX24,BA24,BD24,BG24,BJ24,BM24,BP24,BS24,BV24,BY24,CB24,CE24,CH24,CK24,CN24,CQ24,CT24,CW24)</f>
        <v>0</v>
      </c>
      <c r="D1363" s="60">
        <f t="shared" si="1096"/>
        <v>0</v>
      </c>
      <c r="AB1363" s="98"/>
      <c r="AC1363" s="98"/>
      <c r="AD1363" s="98"/>
    </row>
    <row r="1364" spans="1:30">
      <c r="A1364" s="99"/>
      <c r="B1364" s="60" t="str">
        <f t="shared" si="1074"/>
        <v>↑先にカタログの種類を選択して下さい。</v>
      </c>
      <c r="C1364" s="60">
        <f t="shared" ref="C1364:D1364" si="1097">CHOOSE($B$150,0,E25,H25,K25,N25,Q25,T25,W25,Z25,AC25,AF25,AI25,AL25,AO25,AR25,AU25,AX25,BA25,BD25,BG25,BJ25,BM25,BP25,BS25,BV25,BY25,CB25,CE25,CH25,CK25,CN25,CQ25,CT25,CW25)</f>
        <v>0</v>
      </c>
      <c r="D1364" s="60">
        <f t="shared" si="1097"/>
        <v>0</v>
      </c>
      <c r="AB1364" s="98"/>
      <c r="AC1364" s="98"/>
      <c r="AD1364" s="98"/>
    </row>
    <row r="1365" spans="1:30">
      <c r="A1365" s="99"/>
      <c r="B1365" s="60" t="str">
        <f t="shared" si="1074"/>
        <v>↑先にカタログの種類を選択して下さい。</v>
      </c>
      <c r="C1365" s="60">
        <f t="shared" ref="C1365:D1365" si="1098">CHOOSE($B$150,0,E26,H26,K26,N26,Q26,T26,W26,Z26,AC26,AF26,AI26,AL26,AO26,AR26,AU26,AX26,BA26,BD26,BG26,BJ26,BM26,BP26,BS26,BV26,BY26,CB26,CE26,CH26,CK26,CN26,CQ26,CT26,CW26)</f>
        <v>0</v>
      </c>
      <c r="D1365" s="60">
        <f t="shared" si="1098"/>
        <v>0</v>
      </c>
      <c r="AB1365" s="98"/>
      <c r="AC1365" s="98"/>
      <c r="AD1365" s="98"/>
    </row>
    <row r="1366" spans="1:30">
      <c r="A1366" s="99"/>
      <c r="B1366" s="60" t="str">
        <f t="shared" si="1074"/>
        <v>↑先にカタログの種類を選択して下さい。</v>
      </c>
      <c r="C1366" s="60">
        <f t="shared" ref="C1366:D1366" si="1099">CHOOSE($B$150,0,E27,H27,K27,N27,Q27,T27,W27,Z27,AC27,AF27,AI27,AL27,AO27,AR27,AU27,AX27,BA27,BD27,BG27,BJ27,BM27,BP27,BS27,BV27,BY27,CB27,CE27,CH27,CK27,CN27,CQ27,CT27,CW27)</f>
        <v>0</v>
      </c>
      <c r="D1366" s="60">
        <f t="shared" si="1099"/>
        <v>0</v>
      </c>
      <c r="AB1366" s="98"/>
      <c r="AC1366" s="98"/>
      <c r="AD1366" s="98"/>
    </row>
    <row r="1367" spans="1:30">
      <c r="A1367" s="99"/>
      <c r="B1367" s="60" t="str">
        <f t="shared" si="1074"/>
        <v>↑先にカタログの種類を選択して下さい。</v>
      </c>
      <c r="C1367" s="60">
        <f t="shared" ref="C1367:D1367" si="1100">CHOOSE($B$150,0,E28,H28,K28,N28,Q28,T28,W28,Z28,AC28,AF28,AI28,AL28,AO28,AR28,AU28,AX28,BA28,BD28,BG28,BJ28,BM28,BP28,BS28,BV28,BY28,CB28,CE28,CH28,CK28,CN28,CQ28,CT28,CW28)</f>
        <v>0</v>
      </c>
      <c r="D1367" s="60">
        <f t="shared" si="1100"/>
        <v>0</v>
      </c>
      <c r="AB1367" s="98"/>
      <c r="AC1367" s="98"/>
      <c r="AD1367" s="98"/>
    </row>
    <row r="1368" spans="1:30">
      <c r="A1368" s="99"/>
      <c r="B1368" s="60" t="str">
        <f t="shared" si="1074"/>
        <v>↑先にカタログの種類を選択して下さい。</v>
      </c>
      <c r="C1368" s="60">
        <f t="shared" ref="C1368:D1368" si="1101">CHOOSE($B$150,0,E29,H29,K29,N29,Q29,T29,W29,Z29,AC29,AF29,AI29,AL29,AO29,AR29,AU29,AX29,BA29,BD29,BG29,BJ29,BM29,BP29,BS29,BV29,BY29,CB29,CE29,CH29,CK29,CN29,CQ29,CT29,CW29)</f>
        <v>0</v>
      </c>
      <c r="D1368" s="60">
        <f t="shared" si="1101"/>
        <v>0</v>
      </c>
      <c r="AB1368" s="98"/>
      <c r="AC1368" s="98"/>
      <c r="AD1368" s="98"/>
    </row>
    <row r="1369" spans="1:30">
      <c r="A1369" s="99"/>
      <c r="B1369" s="60"/>
      <c r="C1369" s="60"/>
      <c r="D1369" s="60"/>
      <c r="AB1369" s="98"/>
      <c r="AC1369" s="98"/>
      <c r="AD1369" s="98"/>
    </row>
    <row r="1370" spans="1:30">
      <c r="A1370" s="99"/>
      <c r="B1370" s="60"/>
      <c r="C1370" s="60"/>
      <c r="D1370" s="60"/>
      <c r="AB1370" s="98"/>
      <c r="AC1370" s="98"/>
      <c r="AD1370" s="98"/>
    </row>
    <row r="1371" spans="1:30">
      <c r="AB1371" s="98"/>
      <c r="AC1371" s="98"/>
      <c r="AD1371" s="98"/>
    </row>
    <row r="1372" spans="1:30">
      <c r="AB1372" s="98"/>
      <c r="AC1372" s="98"/>
      <c r="AD1372" s="98"/>
    </row>
    <row r="1373" spans="1:30">
      <c r="AB1373" s="98"/>
      <c r="AC1373" s="98"/>
      <c r="AD1373" s="98"/>
    </row>
    <row r="1374" spans="1:30">
      <c r="AB1374" s="98"/>
      <c r="AC1374" s="98"/>
      <c r="AD1374" s="98"/>
    </row>
    <row r="1375" spans="1:30">
      <c r="AB1375" s="98"/>
      <c r="AC1375" s="98"/>
      <c r="AD1375" s="98"/>
    </row>
    <row r="1376" spans="1:30">
      <c r="AB1376" s="98"/>
      <c r="AC1376" s="98"/>
      <c r="AD1376" s="98"/>
    </row>
    <row r="1377" spans="28:30">
      <c r="AB1377" s="98"/>
      <c r="AC1377" s="98"/>
      <c r="AD1377" s="98"/>
    </row>
    <row r="1378" spans="28:30">
      <c r="AB1378" s="98"/>
      <c r="AC1378" s="98"/>
      <c r="AD1378" s="98"/>
    </row>
    <row r="1379" spans="28:30">
      <c r="AB1379" s="98"/>
      <c r="AC1379" s="98"/>
      <c r="AD1379" s="98"/>
    </row>
    <row r="1380" spans="28:30">
      <c r="AB1380" s="98"/>
      <c r="AC1380" s="98"/>
      <c r="AD1380" s="98"/>
    </row>
    <row r="1381" spans="28:30">
      <c r="AB1381" s="98"/>
      <c r="AC1381" s="98"/>
      <c r="AD1381" s="98"/>
    </row>
    <row r="1382" spans="28:30">
      <c r="AB1382" s="98"/>
      <c r="AC1382" s="98"/>
      <c r="AD1382" s="98"/>
    </row>
    <row r="1383" spans="28:30">
      <c r="AB1383" s="98"/>
      <c r="AC1383" s="98"/>
      <c r="AD1383" s="98"/>
    </row>
    <row r="1384" spans="28:30">
      <c r="AB1384" s="98"/>
      <c r="AC1384" s="98"/>
      <c r="AD1384" s="98"/>
    </row>
    <row r="1385" spans="28:30">
      <c r="AB1385" s="98"/>
      <c r="AC1385" s="98"/>
      <c r="AD1385" s="98"/>
    </row>
    <row r="1386" spans="28:30">
      <c r="AB1386" s="98"/>
      <c r="AC1386" s="98"/>
      <c r="AD1386" s="98"/>
    </row>
    <row r="1387" spans="28:30">
      <c r="AB1387" s="98"/>
      <c r="AC1387" s="98"/>
      <c r="AD1387" s="98"/>
    </row>
    <row r="1388" spans="28:30">
      <c r="AB1388" s="98"/>
      <c r="AC1388" s="98"/>
      <c r="AD1388" s="98"/>
    </row>
    <row r="1389" spans="28:30">
      <c r="AB1389" s="98"/>
      <c r="AC1389" s="98"/>
      <c r="AD1389" s="98"/>
    </row>
    <row r="1390" spans="28:30">
      <c r="AB1390" s="98"/>
      <c r="AC1390" s="98"/>
      <c r="AD1390" s="98"/>
    </row>
    <row r="1391" spans="28:30">
      <c r="AB1391" s="98"/>
      <c r="AC1391" s="98"/>
      <c r="AD1391" s="98"/>
    </row>
    <row r="1392" spans="28:30">
      <c r="AB1392" s="98"/>
      <c r="AC1392" s="98"/>
      <c r="AD1392" s="98"/>
    </row>
    <row r="1393" spans="28:30">
      <c r="AB1393" s="98"/>
      <c r="AC1393" s="98"/>
      <c r="AD1393" s="98"/>
    </row>
    <row r="1394" spans="28:30">
      <c r="AB1394" s="98"/>
      <c r="AC1394" s="98"/>
      <c r="AD1394" s="98"/>
    </row>
    <row r="1395" spans="28:30">
      <c r="AB1395" s="98"/>
      <c r="AC1395" s="98"/>
      <c r="AD1395" s="98"/>
    </row>
    <row r="1396" spans="28:30">
      <c r="AB1396" s="98"/>
      <c r="AC1396" s="98"/>
      <c r="AD1396" s="98"/>
    </row>
    <row r="1397" spans="28:30">
      <c r="AB1397" s="98"/>
      <c r="AC1397" s="98"/>
      <c r="AD1397" s="98"/>
    </row>
    <row r="1398" spans="28:30">
      <c r="AB1398" s="98"/>
      <c r="AC1398" s="98"/>
      <c r="AD1398" s="98"/>
    </row>
    <row r="1399" spans="28:30">
      <c r="AB1399" s="98"/>
      <c r="AC1399" s="98"/>
      <c r="AD1399" s="98"/>
    </row>
    <row r="1400" spans="28:30">
      <c r="AB1400" s="98"/>
      <c r="AC1400" s="98"/>
      <c r="AD1400" s="98"/>
    </row>
    <row r="1401" spans="28:30">
      <c r="AB1401" s="98"/>
      <c r="AC1401" s="98"/>
      <c r="AD1401" s="98"/>
    </row>
    <row r="1402" spans="28:30">
      <c r="AB1402" s="98"/>
      <c r="AC1402" s="98"/>
      <c r="AD1402" s="98"/>
    </row>
    <row r="1403" spans="28:30">
      <c r="AB1403" s="98"/>
      <c r="AC1403" s="98"/>
      <c r="AD1403" s="98"/>
    </row>
    <row r="1404" spans="28:30">
      <c r="AB1404" s="98"/>
      <c r="AC1404" s="98"/>
      <c r="AD1404" s="98"/>
    </row>
    <row r="1405" spans="28:30">
      <c r="AB1405" s="98"/>
      <c r="AC1405" s="98"/>
      <c r="AD1405" s="98"/>
    </row>
    <row r="1406" spans="28:30">
      <c r="AB1406" s="98"/>
      <c r="AC1406" s="98"/>
      <c r="AD1406" s="98"/>
    </row>
    <row r="1407" spans="28:30">
      <c r="AB1407" s="98"/>
      <c r="AC1407" s="98"/>
      <c r="AD1407" s="98"/>
    </row>
    <row r="1408" spans="28:30">
      <c r="AB1408" s="98"/>
      <c r="AC1408" s="98"/>
      <c r="AD1408" s="98"/>
    </row>
    <row r="1409" spans="28:30">
      <c r="AB1409" s="98"/>
      <c r="AC1409" s="98"/>
      <c r="AD1409" s="98"/>
    </row>
    <row r="1410" spans="28:30">
      <c r="AB1410" s="98"/>
      <c r="AC1410" s="98"/>
      <c r="AD1410" s="98"/>
    </row>
    <row r="1411" spans="28:30">
      <c r="AB1411" s="98"/>
      <c r="AC1411" s="98"/>
      <c r="AD1411" s="98"/>
    </row>
    <row r="1412" spans="28:30">
      <c r="AB1412" s="98"/>
      <c r="AC1412" s="98"/>
      <c r="AD1412" s="98"/>
    </row>
    <row r="1413" spans="28:30">
      <c r="AB1413" s="98"/>
      <c r="AC1413" s="98"/>
      <c r="AD1413" s="98"/>
    </row>
    <row r="1414" spans="28:30">
      <c r="AB1414" s="98"/>
      <c r="AC1414" s="98"/>
      <c r="AD1414" s="98"/>
    </row>
    <row r="1415" spans="28:30">
      <c r="AB1415" s="98"/>
      <c r="AC1415" s="98"/>
      <c r="AD1415" s="98"/>
    </row>
    <row r="1416" spans="28:30">
      <c r="AB1416" s="98"/>
      <c r="AC1416" s="98"/>
      <c r="AD1416" s="98"/>
    </row>
    <row r="1417" spans="28:30">
      <c r="AB1417" s="98"/>
      <c r="AC1417" s="98"/>
      <c r="AD1417" s="98"/>
    </row>
    <row r="1418" spans="28:30">
      <c r="AB1418" s="98"/>
      <c r="AC1418" s="98"/>
      <c r="AD1418" s="98"/>
    </row>
    <row r="1419" spans="28:30">
      <c r="AB1419" s="98"/>
      <c r="AC1419" s="98"/>
      <c r="AD1419" s="98"/>
    </row>
    <row r="1420" spans="28:30">
      <c r="AB1420" s="98"/>
      <c r="AC1420" s="98"/>
      <c r="AD1420" s="98"/>
    </row>
    <row r="1421" spans="28:30">
      <c r="AB1421" s="98"/>
      <c r="AC1421" s="98"/>
      <c r="AD1421" s="98"/>
    </row>
    <row r="1422" spans="28:30">
      <c r="AB1422" s="98"/>
      <c r="AC1422" s="98"/>
      <c r="AD1422" s="98"/>
    </row>
    <row r="1423" spans="28:30">
      <c r="AB1423" s="98"/>
      <c r="AC1423" s="98"/>
      <c r="AD1423" s="98"/>
    </row>
    <row r="1424" spans="28:30">
      <c r="AB1424" s="98"/>
      <c r="AC1424" s="98"/>
      <c r="AD1424" s="98"/>
    </row>
    <row r="1425" spans="28:30">
      <c r="AB1425" s="98"/>
      <c r="AC1425" s="98"/>
      <c r="AD1425" s="98"/>
    </row>
    <row r="1426" spans="28:30">
      <c r="AB1426" s="98"/>
      <c r="AC1426" s="98"/>
      <c r="AD1426" s="98"/>
    </row>
    <row r="1427" spans="28:30">
      <c r="AB1427" s="98"/>
      <c r="AC1427" s="98"/>
      <c r="AD1427" s="98"/>
    </row>
    <row r="1428" spans="28:30">
      <c r="AB1428" s="98"/>
      <c r="AC1428" s="98"/>
      <c r="AD1428" s="98"/>
    </row>
    <row r="1429" spans="28:30">
      <c r="AB1429" s="98"/>
      <c r="AC1429" s="98"/>
      <c r="AD1429" s="98"/>
    </row>
    <row r="1430" spans="28:30">
      <c r="AB1430" s="98"/>
      <c r="AC1430" s="98"/>
      <c r="AD1430" s="98"/>
    </row>
    <row r="1431" spans="28:30">
      <c r="AB1431" s="98"/>
      <c r="AC1431" s="98"/>
      <c r="AD1431" s="98"/>
    </row>
    <row r="1432" spans="28:30">
      <c r="AB1432" s="98"/>
      <c r="AC1432" s="98"/>
      <c r="AD1432" s="98"/>
    </row>
    <row r="1433" spans="28:30">
      <c r="AB1433" s="98"/>
      <c r="AC1433" s="98"/>
      <c r="AD1433" s="98"/>
    </row>
    <row r="1434" spans="28:30">
      <c r="AB1434" s="98"/>
      <c r="AC1434" s="98"/>
      <c r="AD1434" s="98"/>
    </row>
    <row r="1435" spans="28:30">
      <c r="AB1435" s="98"/>
      <c r="AC1435" s="98"/>
      <c r="AD1435" s="98"/>
    </row>
    <row r="1436" spans="28:30">
      <c r="AB1436" s="98"/>
      <c r="AC1436" s="98"/>
      <c r="AD1436" s="98"/>
    </row>
    <row r="1437" spans="28:30">
      <c r="AB1437" s="98"/>
      <c r="AC1437" s="98"/>
      <c r="AD1437" s="98"/>
    </row>
    <row r="1438" spans="28:30">
      <c r="AB1438" s="98"/>
      <c r="AC1438" s="98"/>
      <c r="AD1438" s="98"/>
    </row>
    <row r="1439" spans="28:30">
      <c r="AB1439" s="98"/>
      <c r="AC1439" s="98"/>
      <c r="AD1439" s="98"/>
    </row>
    <row r="1440" spans="28:30">
      <c r="AB1440" s="98"/>
      <c r="AC1440" s="98"/>
      <c r="AD1440" s="98"/>
    </row>
    <row r="1441" spans="28:30">
      <c r="AB1441" s="98"/>
      <c r="AC1441" s="98"/>
      <c r="AD1441" s="98"/>
    </row>
    <row r="1442" spans="28:30">
      <c r="AB1442" s="98"/>
      <c r="AC1442" s="98"/>
      <c r="AD1442" s="98"/>
    </row>
    <row r="1443" spans="28:30">
      <c r="AB1443" s="98"/>
      <c r="AC1443" s="98"/>
      <c r="AD1443" s="98"/>
    </row>
    <row r="1444" spans="28:30">
      <c r="AB1444" s="98"/>
      <c r="AC1444" s="98"/>
      <c r="AD1444" s="98"/>
    </row>
    <row r="1445" spans="28:30">
      <c r="AB1445" s="98"/>
      <c r="AC1445" s="98"/>
      <c r="AD1445" s="98"/>
    </row>
    <row r="1446" spans="28:30">
      <c r="AB1446" s="98"/>
      <c r="AC1446" s="98"/>
      <c r="AD1446" s="98"/>
    </row>
    <row r="1447" spans="28:30">
      <c r="AB1447" s="98"/>
      <c r="AC1447" s="98"/>
      <c r="AD1447" s="98"/>
    </row>
    <row r="1448" spans="28:30">
      <c r="AB1448" s="98"/>
      <c r="AC1448" s="98"/>
      <c r="AD1448" s="98"/>
    </row>
    <row r="1449" spans="28:30">
      <c r="AB1449" s="98"/>
      <c r="AC1449" s="98"/>
      <c r="AD1449" s="98"/>
    </row>
    <row r="1450" spans="28:30">
      <c r="AB1450" s="98"/>
      <c r="AC1450" s="98"/>
      <c r="AD1450" s="98"/>
    </row>
    <row r="1451" spans="28:30">
      <c r="AB1451" s="98"/>
      <c r="AC1451" s="98"/>
      <c r="AD1451" s="98"/>
    </row>
    <row r="1452" spans="28:30">
      <c r="AB1452" s="98"/>
      <c r="AC1452" s="98"/>
      <c r="AD1452" s="98"/>
    </row>
    <row r="1453" spans="28:30">
      <c r="AB1453" s="98"/>
      <c r="AC1453" s="98"/>
      <c r="AD1453" s="98"/>
    </row>
    <row r="1454" spans="28:30">
      <c r="AB1454" s="98"/>
      <c r="AC1454" s="98"/>
      <c r="AD1454" s="98"/>
    </row>
    <row r="1455" spans="28:30">
      <c r="AB1455" s="98"/>
      <c r="AC1455" s="98"/>
      <c r="AD1455" s="98"/>
    </row>
    <row r="1456" spans="28:30">
      <c r="AB1456" s="98"/>
      <c r="AC1456" s="98"/>
      <c r="AD1456" s="98"/>
    </row>
    <row r="1457" spans="28:30">
      <c r="AB1457" s="98"/>
      <c r="AC1457" s="98"/>
      <c r="AD1457" s="98"/>
    </row>
    <row r="1458" spans="28:30">
      <c r="AB1458" s="98"/>
      <c r="AC1458" s="98"/>
      <c r="AD1458" s="98"/>
    </row>
    <row r="1459" spans="28:30">
      <c r="AB1459" s="98"/>
      <c r="AC1459" s="98"/>
      <c r="AD1459" s="98"/>
    </row>
    <row r="1460" spans="28:30">
      <c r="AB1460" s="98"/>
      <c r="AC1460" s="98"/>
      <c r="AD1460" s="98"/>
    </row>
    <row r="1461" spans="28:30">
      <c r="AB1461" s="98"/>
      <c r="AC1461" s="98"/>
      <c r="AD1461" s="98"/>
    </row>
    <row r="1462" spans="28:30">
      <c r="AB1462" s="98"/>
      <c r="AC1462" s="98"/>
      <c r="AD1462" s="98"/>
    </row>
    <row r="1463" spans="28:30">
      <c r="AB1463" s="98"/>
      <c r="AC1463" s="98"/>
      <c r="AD1463" s="98"/>
    </row>
    <row r="1464" spans="28:30">
      <c r="AB1464" s="98"/>
      <c r="AC1464" s="98"/>
      <c r="AD1464" s="98"/>
    </row>
    <row r="1465" spans="28:30">
      <c r="AB1465" s="98"/>
      <c r="AC1465" s="98"/>
      <c r="AD1465" s="98"/>
    </row>
    <row r="1466" spans="28:30">
      <c r="AB1466" s="98"/>
      <c r="AC1466" s="98"/>
      <c r="AD1466" s="98"/>
    </row>
    <row r="1467" spans="28:30">
      <c r="AB1467" s="98"/>
      <c r="AC1467" s="98"/>
      <c r="AD1467" s="98"/>
    </row>
    <row r="1468" spans="28:30">
      <c r="AB1468" s="98"/>
      <c r="AC1468" s="98"/>
      <c r="AD1468" s="98"/>
    </row>
    <row r="1469" spans="28:30">
      <c r="AB1469" s="98"/>
      <c r="AC1469" s="98"/>
      <c r="AD1469" s="98"/>
    </row>
    <row r="1470" spans="28:30">
      <c r="AB1470" s="98"/>
      <c r="AC1470" s="98"/>
      <c r="AD1470" s="98"/>
    </row>
    <row r="1471" spans="28:30">
      <c r="AB1471" s="98"/>
      <c r="AC1471" s="98"/>
      <c r="AD1471" s="98"/>
    </row>
    <row r="1472" spans="28:30">
      <c r="AB1472" s="98"/>
      <c r="AC1472" s="98"/>
      <c r="AD1472" s="98"/>
    </row>
    <row r="1473" spans="28:30">
      <c r="AB1473" s="98"/>
      <c r="AC1473" s="98"/>
      <c r="AD1473" s="98"/>
    </row>
    <row r="1474" spans="28:30">
      <c r="AB1474" s="98"/>
      <c r="AC1474" s="98"/>
      <c r="AD1474" s="98"/>
    </row>
    <row r="1475" spans="28:30">
      <c r="AB1475" s="98"/>
      <c r="AC1475" s="98"/>
      <c r="AD1475" s="98"/>
    </row>
    <row r="1476" spans="28:30">
      <c r="AB1476" s="98"/>
      <c r="AC1476" s="98"/>
      <c r="AD1476" s="98"/>
    </row>
    <row r="1477" spans="28:30">
      <c r="AB1477" s="98"/>
      <c r="AC1477" s="98"/>
      <c r="AD1477" s="98"/>
    </row>
    <row r="1478" spans="28:30">
      <c r="AB1478" s="98"/>
      <c r="AC1478" s="98"/>
      <c r="AD1478" s="98"/>
    </row>
    <row r="1479" spans="28:30">
      <c r="AB1479" s="98"/>
      <c r="AC1479" s="98"/>
      <c r="AD1479" s="98"/>
    </row>
    <row r="1480" spans="28:30">
      <c r="AB1480" s="98"/>
      <c r="AC1480" s="98"/>
      <c r="AD1480" s="98"/>
    </row>
    <row r="1481" spans="28:30">
      <c r="AB1481" s="98"/>
      <c r="AC1481" s="98"/>
      <c r="AD1481" s="98"/>
    </row>
    <row r="1482" spans="28:30">
      <c r="AB1482" s="98"/>
      <c r="AC1482" s="98"/>
      <c r="AD1482" s="98"/>
    </row>
    <row r="1483" spans="28:30">
      <c r="AB1483" s="98"/>
      <c r="AC1483" s="98"/>
      <c r="AD1483" s="98"/>
    </row>
    <row r="1484" spans="28:30">
      <c r="AB1484" s="98"/>
      <c r="AC1484" s="98"/>
      <c r="AD1484" s="98"/>
    </row>
    <row r="1485" spans="28:30">
      <c r="AB1485" s="98"/>
      <c r="AC1485" s="98"/>
      <c r="AD1485" s="98"/>
    </row>
    <row r="1486" spans="28:30">
      <c r="AB1486" s="98"/>
      <c r="AC1486" s="98"/>
      <c r="AD1486" s="98"/>
    </row>
    <row r="1487" spans="28:30">
      <c r="AB1487" s="98"/>
      <c r="AC1487" s="98"/>
      <c r="AD1487" s="98"/>
    </row>
    <row r="1488" spans="28:30">
      <c r="AB1488" s="98"/>
      <c r="AC1488" s="98"/>
      <c r="AD1488" s="98"/>
    </row>
  </sheetData>
  <dataConsolidate/>
  <phoneticPr fontId="2"/>
  <pageMargins left="0.75" right="0.75" top="1" bottom="1" header="0.51200000000000001" footer="0.51200000000000001"/>
  <pageSetup paperSize="10"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取込用</vt:lpstr>
      <vt:lpstr>INPUT</vt:lpstr>
      <vt:lpstr>M</vt:lpstr>
      <vt:lpstr>A</vt:lpstr>
      <vt:lpstr>DATA</vt:lpstr>
      <vt:lpstr>HP</vt:lpstr>
      <vt:lpstr>リンク先</vt:lpstr>
      <vt:lpstr>挨拶状</vt:lpstr>
    </vt:vector>
  </TitlesOfParts>
  <Manager/>
  <Company>1st. GIFT（有限会社マイルーム）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1st. GIFT カタログギフト専用 ご注文シート</dc:title>
  <dc:subject/>
  <dc:creator>Kiyoshi Kuroyanagi</dc:creator>
  <cp:keywords/>
  <dc:description/>
  <cp:lastModifiedBy>Kiyoshi Kuroyanagi</cp:lastModifiedBy>
  <cp:lastPrinted>2005-02-14T11:29:31Z</cp:lastPrinted>
  <dcterms:created xsi:type="dcterms:W3CDTF">2005-01-10T09:47:29Z</dcterms:created>
  <dcterms:modified xsi:type="dcterms:W3CDTF">2026-03-23T07:57:14Z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宛先">
    <vt:lpwstr>info@myroom.jp</vt:lpwstr>
  </property>
</Properties>
</file>